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20" windowHeight="12187"/>
  </bookViews>
  <sheets>
    <sheet name="Inerziale" sheetId="1" r:id="rId1"/>
    <sheet name="Ottimistico" sheetId="4" r:id="rId2"/>
    <sheet name="Pessimistico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B34" i="1" l="1"/>
  <c r="I51" i="1"/>
  <c r="B39" i="5" l="1"/>
  <c r="B40" i="5" s="1"/>
  <c r="D38" i="5"/>
  <c r="E38" i="5" s="1"/>
  <c r="F38" i="5" s="1"/>
  <c r="G38" i="5" s="1"/>
  <c r="H38" i="5" s="1"/>
  <c r="I38" i="5" s="1"/>
  <c r="J38" i="5" s="1"/>
  <c r="C38" i="5"/>
  <c r="C37" i="5"/>
  <c r="C39" i="5" s="1"/>
  <c r="D36" i="5"/>
  <c r="B27" i="5"/>
  <c r="B28" i="5" s="1"/>
  <c r="C26" i="5"/>
  <c r="D26" i="5" s="1"/>
  <c r="E26" i="5" s="1"/>
  <c r="F26" i="5" s="1"/>
  <c r="G26" i="5" s="1"/>
  <c r="H26" i="5" s="1"/>
  <c r="I26" i="5" s="1"/>
  <c r="J26" i="5" s="1"/>
  <c r="C25" i="5"/>
  <c r="D25" i="5" s="1"/>
  <c r="E25" i="5" s="1"/>
  <c r="F25" i="5" s="1"/>
  <c r="G25" i="5" s="1"/>
  <c r="H25" i="5" s="1"/>
  <c r="I25" i="5" s="1"/>
  <c r="J25" i="5" s="1"/>
  <c r="C24" i="5"/>
  <c r="D24" i="5" s="1"/>
  <c r="E24" i="5" s="1"/>
  <c r="F24" i="5" s="1"/>
  <c r="G24" i="5" s="1"/>
  <c r="H24" i="5" s="1"/>
  <c r="I24" i="5" s="1"/>
  <c r="J24" i="5" s="1"/>
  <c r="C23" i="5"/>
  <c r="D22" i="5"/>
  <c r="E22" i="5" s="1"/>
  <c r="D12" i="5"/>
  <c r="E12" i="5" s="1"/>
  <c r="C12" i="5"/>
  <c r="B10" i="5"/>
  <c r="B11" i="5" s="1"/>
  <c r="D9" i="5"/>
  <c r="D13" i="5" s="1"/>
  <c r="B39" i="4"/>
  <c r="B40" i="4" s="1"/>
  <c r="D38" i="4"/>
  <c r="E38" i="4" s="1"/>
  <c r="F38" i="4" s="1"/>
  <c r="G38" i="4" s="1"/>
  <c r="H38" i="4" s="1"/>
  <c r="I38" i="4" s="1"/>
  <c r="J38" i="4" s="1"/>
  <c r="C38" i="4"/>
  <c r="C37" i="4"/>
  <c r="C39" i="4" s="1"/>
  <c r="D36" i="4"/>
  <c r="B27" i="4"/>
  <c r="B28" i="4" s="1"/>
  <c r="C28" i="4" s="1"/>
  <c r="C26" i="4"/>
  <c r="D26" i="4" s="1"/>
  <c r="E26" i="4" s="1"/>
  <c r="F26" i="4" s="1"/>
  <c r="G26" i="4" s="1"/>
  <c r="H26" i="4" s="1"/>
  <c r="I26" i="4" s="1"/>
  <c r="J26" i="4" s="1"/>
  <c r="C25" i="4"/>
  <c r="D25" i="4" s="1"/>
  <c r="E25" i="4" s="1"/>
  <c r="F25" i="4" s="1"/>
  <c r="G25" i="4" s="1"/>
  <c r="H25" i="4" s="1"/>
  <c r="I25" i="4" s="1"/>
  <c r="J25" i="4" s="1"/>
  <c r="I24" i="4"/>
  <c r="J24" i="4" s="1"/>
  <c r="E24" i="4"/>
  <c r="F24" i="4" s="1"/>
  <c r="G24" i="4" s="1"/>
  <c r="H24" i="4" s="1"/>
  <c r="C24" i="4"/>
  <c r="D24" i="4" s="1"/>
  <c r="C23" i="4"/>
  <c r="C27" i="4" s="1"/>
  <c r="D22" i="4"/>
  <c r="E22" i="4" s="1"/>
  <c r="D12" i="4"/>
  <c r="E12" i="4" s="1"/>
  <c r="F12" i="4" s="1"/>
  <c r="G12" i="4" s="1"/>
  <c r="H12" i="4" s="1"/>
  <c r="I12" i="4" s="1"/>
  <c r="J12" i="4" s="1"/>
  <c r="C12" i="4"/>
  <c r="B10" i="4"/>
  <c r="B11" i="4" s="1"/>
  <c r="D9" i="4"/>
  <c r="B52" i="4" s="1"/>
  <c r="B42" i="1"/>
  <c r="B43" i="1" s="1"/>
  <c r="D41" i="1"/>
  <c r="E41" i="1" s="1"/>
  <c r="F41" i="1" s="1"/>
  <c r="G41" i="1" s="1"/>
  <c r="H41" i="1" s="1"/>
  <c r="I41" i="1" s="1"/>
  <c r="J41" i="1" s="1"/>
  <c r="C41" i="1"/>
  <c r="C40" i="1"/>
  <c r="D40" i="1" s="1"/>
  <c r="E40" i="1" s="1"/>
  <c r="F40" i="1" s="1"/>
  <c r="G40" i="1" s="1"/>
  <c r="H40" i="1" s="1"/>
  <c r="I40" i="1" s="1"/>
  <c r="J40" i="1" s="1"/>
  <c r="C26" i="1"/>
  <c r="D26" i="1" s="1"/>
  <c r="E26" i="1" s="1"/>
  <c r="F26" i="1" s="1"/>
  <c r="G26" i="1" s="1"/>
  <c r="H26" i="1" s="1"/>
  <c r="I26" i="1" s="1"/>
  <c r="J26" i="1" s="1"/>
  <c r="C24" i="1"/>
  <c r="D24" i="1" s="1"/>
  <c r="E24" i="1" s="1"/>
  <c r="F24" i="1" s="1"/>
  <c r="G24" i="1" s="1"/>
  <c r="H24" i="1" s="1"/>
  <c r="I24" i="1" s="1"/>
  <c r="J24" i="1" s="1"/>
  <c r="B27" i="1"/>
  <c r="B28" i="1" s="1"/>
  <c r="C25" i="1"/>
  <c r="D25" i="1" s="1"/>
  <c r="E25" i="1" s="1"/>
  <c r="F25" i="1" s="1"/>
  <c r="G25" i="1" s="1"/>
  <c r="H25" i="1" s="1"/>
  <c r="I25" i="1" s="1"/>
  <c r="J25" i="1" s="1"/>
  <c r="C23" i="1"/>
  <c r="D23" i="1" s="1"/>
  <c r="E23" i="1" s="1"/>
  <c r="F23" i="1" s="1"/>
  <c r="G23" i="1" s="1"/>
  <c r="H23" i="1" s="1"/>
  <c r="I23" i="1" s="1"/>
  <c r="J23" i="1" s="1"/>
  <c r="D37" i="5" l="1"/>
  <c r="E37" i="5" s="1"/>
  <c r="F37" i="5" s="1"/>
  <c r="G37" i="5" s="1"/>
  <c r="H37" i="5" s="1"/>
  <c r="I37" i="5" s="1"/>
  <c r="J37" i="5" s="1"/>
  <c r="D37" i="4"/>
  <c r="E37" i="4" s="1"/>
  <c r="F37" i="4" s="1"/>
  <c r="G37" i="4" s="1"/>
  <c r="H37" i="4" s="1"/>
  <c r="I37" i="4" s="1"/>
  <c r="J37" i="4" s="1"/>
  <c r="D41" i="5"/>
  <c r="B47" i="5" s="1"/>
  <c r="C40" i="5"/>
  <c r="C27" i="5"/>
  <c r="E9" i="5"/>
  <c r="B52" i="5"/>
  <c r="B45" i="5"/>
  <c r="C28" i="5"/>
  <c r="F12" i="5"/>
  <c r="G12" i="5" s="1"/>
  <c r="H12" i="5" s="1"/>
  <c r="I12" i="5" s="1"/>
  <c r="J12" i="5" s="1"/>
  <c r="E13" i="5"/>
  <c r="C45" i="5" s="1"/>
  <c r="F22" i="5"/>
  <c r="E36" i="5"/>
  <c r="D39" i="5"/>
  <c r="B54" i="5" s="1"/>
  <c r="C10" i="5"/>
  <c r="C11" i="5" s="1"/>
  <c r="D10" i="5"/>
  <c r="D23" i="5"/>
  <c r="F22" i="4"/>
  <c r="C40" i="4"/>
  <c r="D41" i="4"/>
  <c r="B47" i="4" s="1"/>
  <c r="E36" i="4"/>
  <c r="D13" i="4"/>
  <c r="C10" i="4"/>
  <c r="C11" i="4" s="1"/>
  <c r="E9" i="4"/>
  <c r="D23" i="4"/>
  <c r="C42" i="1"/>
  <c r="C43" i="1" s="1"/>
  <c r="C27" i="1"/>
  <c r="C28" i="1" s="1"/>
  <c r="D39" i="1"/>
  <c r="D22" i="1"/>
  <c r="C12" i="1"/>
  <c r="D12" i="1" s="1"/>
  <c r="E12" i="1" s="1"/>
  <c r="F12" i="1" s="1"/>
  <c r="G12" i="1" s="1"/>
  <c r="H12" i="1" s="1"/>
  <c r="I12" i="1" s="1"/>
  <c r="J12" i="1" s="1"/>
  <c r="D39" i="4" l="1"/>
  <c r="B54" i="4" s="1"/>
  <c r="C52" i="5"/>
  <c r="F9" i="5"/>
  <c r="E23" i="5"/>
  <c r="D29" i="5"/>
  <c r="D27" i="5"/>
  <c r="B53" i="5" s="1"/>
  <c r="E41" i="5"/>
  <c r="C47" i="5" s="1"/>
  <c r="E39" i="5"/>
  <c r="C54" i="5" s="1"/>
  <c r="F36" i="5"/>
  <c r="D11" i="5"/>
  <c r="E10" i="5"/>
  <c r="G22" i="5"/>
  <c r="D40" i="5"/>
  <c r="C52" i="4"/>
  <c r="F9" i="4"/>
  <c r="E13" i="4"/>
  <c r="C45" i="4" s="1"/>
  <c r="E41" i="4"/>
  <c r="C47" i="4" s="1"/>
  <c r="E39" i="4"/>
  <c r="C54" i="4" s="1"/>
  <c r="F36" i="4"/>
  <c r="G22" i="4"/>
  <c r="D29" i="4"/>
  <c r="D27" i="4"/>
  <c r="E23" i="4"/>
  <c r="D10" i="4"/>
  <c r="D11" i="4" s="1"/>
  <c r="B45" i="4"/>
  <c r="D40" i="4"/>
  <c r="E40" i="4" s="1"/>
  <c r="E39" i="1"/>
  <c r="D44" i="1"/>
  <c r="B50" i="1" s="1"/>
  <c r="D42" i="1"/>
  <c r="E22" i="1"/>
  <c r="D29" i="1"/>
  <c r="B49" i="1" s="1"/>
  <c r="D27" i="1"/>
  <c r="D52" i="5" l="1"/>
  <c r="G9" i="5"/>
  <c r="F13" i="5"/>
  <c r="D45" i="5" s="1"/>
  <c r="D28" i="1"/>
  <c r="B56" i="1"/>
  <c r="D43" i="1"/>
  <c r="B57" i="1"/>
  <c r="E40" i="5"/>
  <c r="F41" i="5"/>
  <c r="D47" i="5" s="1"/>
  <c r="F39" i="5"/>
  <c r="D54" i="5" s="1"/>
  <c r="G36" i="5"/>
  <c r="B46" i="5"/>
  <c r="H22" i="5"/>
  <c r="F23" i="5"/>
  <c r="E29" i="5"/>
  <c r="C46" i="5" s="1"/>
  <c r="C48" i="5" s="1"/>
  <c r="E27" i="5"/>
  <c r="C53" i="5" s="1"/>
  <c r="E11" i="5"/>
  <c r="F10" i="5"/>
  <c r="D28" i="5"/>
  <c r="B46" i="4"/>
  <c r="B48" i="4" s="1"/>
  <c r="F41" i="4"/>
  <c r="D47" i="4" s="1"/>
  <c r="F39" i="4"/>
  <c r="D54" i="4" s="1"/>
  <c r="G36" i="4"/>
  <c r="F13" i="4"/>
  <c r="D45" i="4" s="1"/>
  <c r="G9" i="4"/>
  <c r="D52" i="4"/>
  <c r="F23" i="4"/>
  <c r="E29" i="4"/>
  <c r="C46" i="4" s="1"/>
  <c r="C48" i="4" s="1"/>
  <c r="E27" i="4"/>
  <c r="C53" i="4" s="1"/>
  <c r="H22" i="4"/>
  <c r="E10" i="4"/>
  <c r="E11" i="4" s="1"/>
  <c r="B53" i="4"/>
  <c r="D28" i="4"/>
  <c r="E28" i="4" s="1"/>
  <c r="F39" i="1"/>
  <c r="E42" i="1"/>
  <c r="E44" i="1"/>
  <c r="C50" i="1" s="1"/>
  <c r="F22" i="1"/>
  <c r="E27" i="1"/>
  <c r="E29" i="1"/>
  <c r="C49" i="1" s="1"/>
  <c r="E28" i="5" l="1"/>
  <c r="H9" i="5"/>
  <c r="E52" i="5"/>
  <c r="G13" i="5"/>
  <c r="E45" i="5" s="1"/>
  <c r="E28" i="1"/>
  <c r="C56" i="1"/>
  <c r="E43" i="1"/>
  <c r="C57" i="1"/>
  <c r="F40" i="4"/>
  <c r="F11" i="5"/>
  <c r="G10" i="5"/>
  <c r="G23" i="5"/>
  <c r="F27" i="5"/>
  <c r="D53" i="5" s="1"/>
  <c r="F29" i="5"/>
  <c r="B48" i="5"/>
  <c r="F28" i="5"/>
  <c r="I22" i="5"/>
  <c r="G41" i="5"/>
  <c r="E47" i="5" s="1"/>
  <c r="H36" i="5"/>
  <c r="G39" i="5"/>
  <c r="E54" i="5" s="1"/>
  <c r="F40" i="5"/>
  <c r="E52" i="4"/>
  <c r="G13" i="4"/>
  <c r="E45" i="4" s="1"/>
  <c r="H9" i="4"/>
  <c r="I22" i="4"/>
  <c r="F10" i="4"/>
  <c r="F11" i="4" s="1"/>
  <c r="H36" i="4"/>
  <c r="G41" i="4"/>
  <c r="E47" i="4" s="1"/>
  <c r="G39" i="4"/>
  <c r="E54" i="4" s="1"/>
  <c r="G23" i="4"/>
  <c r="F27" i="4"/>
  <c r="D53" i="4" s="1"/>
  <c r="F29" i="4"/>
  <c r="D46" i="4" s="1"/>
  <c r="D48" i="4" s="1"/>
  <c r="G39" i="1"/>
  <c r="F44" i="1"/>
  <c r="D50" i="1" s="1"/>
  <c r="F42" i="1"/>
  <c r="G22" i="1"/>
  <c r="F27" i="1"/>
  <c r="F29" i="1"/>
  <c r="D49" i="1" s="1"/>
  <c r="H13" i="5" l="1"/>
  <c r="F45" i="5" s="1"/>
  <c r="I9" i="5"/>
  <c r="F52" i="5"/>
  <c r="G40" i="5"/>
  <c r="F28" i="1"/>
  <c r="D56" i="1"/>
  <c r="F43" i="1"/>
  <c r="D57" i="1"/>
  <c r="G40" i="4"/>
  <c r="J22" i="5"/>
  <c r="D46" i="5"/>
  <c r="G11" i="5"/>
  <c r="H10" i="5"/>
  <c r="H41" i="5"/>
  <c r="F47" i="5" s="1"/>
  <c r="H39" i="5"/>
  <c r="F54" i="5" s="1"/>
  <c r="I36" i="5"/>
  <c r="H23" i="5"/>
  <c r="G27" i="5"/>
  <c r="E53" i="5" s="1"/>
  <c r="G29" i="5"/>
  <c r="E46" i="5" s="1"/>
  <c r="E48" i="5" s="1"/>
  <c r="J22" i="4"/>
  <c r="G10" i="4"/>
  <c r="G11" i="4" s="1"/>
  <c r="H41" i="4"/>
  <c r="F47" i="4" s="1"/>
  <c r="H39" i="4"/>
  <c r="F54" i="4" s="1"/>
  <c r="I36" i="4"/>
  <c r="H13" i="4"/>
  <c r="I9" i="4"/>
  <c r="F52" i="4"/>
  <c r="H23" i="4"/>
  <c r="G27" i="4"/>
  <c r="E53" i="4" s="1"/>
  <c r="G29" i="4"/>
  <c r="F28" i="4"/>
  <c r="H39" i="1"/>
  <c r="G44" i="1"/>
  <c r="E50" i="1" s="1"/>
  <c r="G42" i="1"/>
  <c r="H22" i="1"/>
  <c r="G27" i="1"/>
  <c r="G29" i="1"/>
  <c r="E49" i="1" s="1"/>
  <c r="G52" i="5" l="1"/>
  <c r="I13" i="5"/>
  <c r="G45" i="5" s="1"/>
  <c r="J9" i="5"/>
  <c r="G43" i="1"/>
  <c r="E57" i="1"/>
  <c r="G28" i="1"/>
  <c r="E56" i="1"/>
  <c r="H10" i="4"/>
  <c r="H11" i="4" s="1"/>
  <c r="H40" i="4"/>
  <c r="I23" i="5"/>
  <c r="H29" i="5"/>
  <c r="F46" i="5" s="1"/>
  <c r="F48" i="5" s="1"/>
  <c r="H27" i="5"/>
  <c r="F53" i="5" s="1"/>
  <c r="H11" i="5"/>
  <c r="I10" i="5"/>
  <c r="H40" i="5"/>
  <c r="G28" i="5"/>
  <c r="H28" i="5" s="1"/>
  <c r="I41" i="5"/>
  <c r="G47" i="5" s="1"/>
  <c r="I39" i="5"/>
  <c r="G54" i="5" s="1"/>
  <c r="J36" i="5"/>
  <c r="D48" i="5"/>
  <c r="I23" i="4"/>
  <c r="H29" i="4"/>
  <c r="F46" i="4" s="1"/>
  <c r="H27" i="4"/>
  <c r="F53" i="4" s="1"/>
  <c r="F45" i="4"/>
  <c r="I41" i="4"/>
  <c r="G47" i="4" s="1"/>
  <c r="I39" i="4"/>
  <c r="G54" i="4" s="1"/>
  <c r="J36" i="4"/>
  <c r="G28" i="4"/>
  <c r="E46" i="4"/>
  <c r="G52" i="4"/>
  <c r="I13" i="4"/>
  <c r="G45" i="4" s="1"/>
  <c r="I10" i="4"/>
  <c r="I11" i="4" s="1"/>
  <c r="J9" i="4"/>
  <c r="I39" i="1"/>
  <c r="H44" i="1"/>
  <c r="F50" i="1" s="1"/>
  <c r="H42" i="1"/>
  <c r="I22" i="1"/>
  <c r="H29" i="1"/>
  <c r="F49" i="1" s="1"/>
  <c r="H27" i="1"/>
  <c r="H52" i="5" l="1"/>
  <c r="I52" i="5" s="1"/>
  <c r="J13" i="5"/>
  <c r="H43" i="1"/>
  <c r="F57" i="1"/>
  <c r="H28" i="1"/>
  <c r="F56" i="1"/>
  <c r="I40" i="4"/>
  <c r="H28" i="4"/>
  <c r="J41" i="5"/>
  <c r="H47" i="5" s="1"/>
  <c r="I47" i="5" s="1"/>
  <c r="J39" i="5"/>
  <c r="H54" i="5" s="1"/>
  <c r="I54" i="5" s="1"/>
  <c r="I40" i="5"/>
  <c r="I11" i="5"/>
  <c r="J10" i="5"/>
  <c r="J11" i="5" s="1"/>
  <c r="J23" i="5"/>
  <c r="I27" i="5"/>
  <c r="G53" i="5" s="1"/>
  <c r="I29" i="5"/>
  <c r="E48" i="4"/>
  <c r="J41" i="4"/>
  <c r="H47" i="4" s="1"/>
  <c r="I47" i="4" s="1"/>
  <c r="J39" i="4"/>
  <c r="H54" i="4" s="1"/>
  <c r="I54" i="4" s="1"/>
  <c r="F48" i="4"/>
  <c r="J13" i="4"/>
  <c r="J10" i="4"/>
  <c r="J11" i="4" s="1"/>
  <c r="H52" i="4"/>
  <c r="I52" i="4" s="1"/>
  <c r="J23" i="4"/>
  <c r="I29" i="4"/>
  <c r="I27" i="4"/>
  <c r="G53" i="4" s="1"/>
  <c r="J39" i="1"/>
  <c r="I42" i="1"/>
  <c r="I44" i="1"/>
  <c r="G50" i="1" s="1"/>
  <c r="J22" i="1"/>
  <c r="I27" i="1"/>
  <c r="I29" i="1"/>
  <c r="G49" i="1" s="1"/>
  <c r="H45" i="5" l="1"/>
  <c r="I45" i="5" s="1"/>
  <c r="K13" i="5"/>
  <c r="J40" i="5"/>
  <c r="I43" i="1"/>
  <c r="G57" i="1"/>
  <c r="I28" i="1"/>
  <c r="G56" i="1"/>
  <c r="J40" i="4"/>
  <c r="I28" i="4"/>
  <c r="J27" i="5"/>
  <c r="H53" i="5" s="1"/>
  <c r="I53" i="5" s="1"/>
  <c r="J29" i="5"/>
  <c r="H46" i="5" s="1"/>
  <c r="H48" i="5" s="1"/>
  <c r="G46" i="5"/>
  <c r="I28" i="5"/>
  <c r="J29" i="4"/>
  <c r="H46" i="4" s="1"/>
  <c r="J27" i="4"/>
  <c r="H53" i="4" s="1"/>
  <c r="I53" i="4" s="1"/>
  <c r="G46" i="4"/>
  <c r="H45" i="4"/>
  <c r="K13" i="4"/>
  <c r="J44" i="1"/>
  <c r="H50" i="1" s="1"/>
  <c r="I50" i="1" s="1"/>
  <c r="J42" i="1"/>
  <c r="J27" i="1"/>
  <c r="J29" i="1"/>
  <c r="J28" i="5" l="1"/>
  <c r="J28" i="1"/>
  <c r="H56" i="1"/>
  <c r="I56" i="1" s="1"/>
  <c r="J43" i="1"/>
  <c r="H57" i="1"/>
  <c r="I57" i="1" s="1"/>
  <c r="K29" i="4"/>
  <c r="K29" i="5"/>
  <c r="G48" i="5"/>
  <c r="I46" i="5"/>
  <c r="I48" i="5" s="1"/>
  <c r="I46" i="4"/>
  <c r="G48" i="4"/>
  <c r="J28" i="4"/>
  <c r="H48" i="4"/>
  <c r="I45" i="4"/>
  <c r="I48" i="4" s="1"/>
  <c r="K29" i="1"/>
  <c r="H49" i="1"/>
  <c r="I49" i="1" s="1"/>
  <c r="B10" i="1" l="1"/>
  <c r="B11" i="1" s="1"/>
  <c r="D9" i="1"/>
  <c r="D13" i="1" l="1"/>
  <c r="B48" i="1" s="1"/>
  <c r="B51" i="1" s="1"/>
  <c r="B55" i="1"/>
  <c r="E9" i="1"/>
  <c r="C55" i="1" s="1"/>
  <c r="C10" i="1"/>
  <c r="C11" i="1" s="1"/>
  <c r="D10" i="1" l="1"/>
  <c r="E13" i="1"/>
  <c r="C48" i="1" s="1"/>
  <c r="F9" i="1"/>
  <c r="D55" i="1" s="1"/>
  <c r="C51" i="1" l="1"/>
  <c r="F13" i="1"/>
  <c r="D48" i="1" s="1"/>
  <c r="D51" i="1" s="1"/>
  <c r="G9" i="1"/>
  <c r="E55" i="1" s="1"/>
  <c r="E10" i="1"/>
  <c r="D11" i="1"/>
  <c r="F10" i="1" l="1"/>
  <c r="E11" i="1"/>
  <c r="H9" i="1"/>
  <c r="F55" i="1" s="1"/>
  <c r="G13" i="1"/>
  <c r="E48" i="1" s="1"/>
  <c r="E51" i="1" l="1"/>
  <c r="I9" i="1"/>
  <c r="G55" i="1" s="1"/>
  <c r="H13" i="1"/>
  <c r="F48" i="1" s="1"/>
  <c r="F51" i="1" s="1"/>
  <c r="G10" i="1"/>
  <c r="F11" i="1"/>
  <c r="H10" i="1" l="1"/>
  <c r="G11" i="1"/>
  <c r="J9" i="1"/>
  <c r="I13" i="1"/>
  <c r="G48" i="1" s="1"/>
  <c r="J13" i="1" l="1"/>
  <c r="H55" i="1"/>
  <c r="I55" i="1" s="1"/>
  <c r="G51" i="1"/>
  <c r="K13" i="1"/>
  <c r="H48" i="1"/>
  <c r="H51" i="1" s="1"/>
  <c r="I10" i="1"/>
  <c r="H11" i="1"/>
  <c r="I48" i="1" l="1"/>
  <c r="J10" i="1"/>
  <c r="J11" i="1" s="1"/>
  <c r="I11" i="1"/>
</calcChain>
</file>

<file path=xl/sharedStrings.xml><?xml version="1.0" encoding="utf-8"?>
<sst xmlns="http://schemas.openxmlformats.org/spreadsheetml/2006/main" count="153" uniqueCount="39">
  <si>
    <t>Punti luce tot</t>
  </si>
  <si>
    <t>Punti luce LED installati</t>
  </si>
  <si>
    <t>Var installazione 2018/2020</t>
  </si>
  <si>
    <t>Fino al 2017</t>
  </si>
  <si>
    <t>% sul totale</t>
  </si>
  <si>
    <t>Var costo sol 2018/2020</t>
  </si>
  <si>
    <t>Var installazione 2021/2025</t>
  </si>
  <si>
    <t>Var costo sol 2021/2025</t>
  </si>
  <si>
    <t>Totale mercato €</t>
  </si>
  <si>
    <t>Mercato €</t>
  </si>
  <si>
    <t>Costo soluzione €</t>
  </si>
  <si>
    <t>LED</t>
  </si>
  <si>
    <t>SAL</t>
  </si>
  <si>
    <t>Costo intervento €</t>
  </si>
  <si>
    <t>Punti luce smart</t>
  </si>
  <si>
    <t>Punti luce smart cumulata</t>
  </si>
  <si>
    <t>Punti luce LED installati cumulata</t>
  </si>
  <si>
    <t>SSS</t>
  </si>
  <si>
    <t>%TAI</t>
  </si>
  <si>
    <t>Costo intervento TAI €</t>
  </si>
  <si>
    <t>% FAI</t>
  </si>
  <si>
    <t>Costo intervento FAI €</t>
  </si>
  <si>
    <t>% SSS</t>
  </si>
  <si>
    <t>Var installazione 2018/2025 TAI</t>
  </si>
  <si>
    <t>Var costo 2018/2015 TAI</t>
  </si>
  <si>
    <t>Var installazione 2018/2025 FAI</t>
  </si>
  <si>
    <t>Var costo 2018/2015 FAI</t>
  </si>
  <si>
    <t>Var installazione 2018/2025 SSS</t>
  </si>
  <si>
    <t>Var costo 2018/2015 SSS</t>
  </si>
  <si>
    <t>TOTALE</t>
  </si>
  <si>
    <t>RIEPILOGO MERCATO (€)</t>
  </si>
  <si>
    <t>RIEPILOGO MERCATO (#punti luce)</t>
  </si>
  <si>
    <t>% sensori SSS su punti luce</t>
  </si>
  <si>
    <t>(stima da progettI)</t>
  </si>
  <si>
    <t>% progetti con SSS</t>
  </si>
  <si>
    <t>(stima da censimento)</t>
  </si>
  <si>
    <t>%SSS</t>
  </si>
  <si>
    <t>circa</t>
  </si>
  <si>
    <t>Var installazione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</si>
</sst>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0" fillId="0" borderId="0" xfId="1" applyNumberFormat="1" applyFont="1"/>
    <xf numFmtId="3" fontId="0" fillId="0" borderId="0" xfId="0" applyNumberFormat="1"/>
    <xf numFmtId="165" fontId="0" fillId="0" borderId="0" xfId="0" applyNumberFormat="1"/>
    <xf numFmtId="0" fontId="3" fillId="0" borderId="1" xfId="0" applyFont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/>
    <xf numFmtId="165" fontId="0" fillId="0" borderId="0" xfId="1" applyNumberFormat="1" applyFont="1" applyBorder="1"/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9" fontId="0" fillId="0" borderId="1" xfId="0" applyNumberFormat="1" applyBorder="1"/>
    <xf numFmtId="165" fontId="3" fillId="0" borderId="1" xfId="0" applyNumberFormat="1" applyFont="1" applyBorder="1"/>
    <xf numFmtId="3" fontId="4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9" fontId="0" fillId="0" borderId="0" xfId="0" applyNumberFormat="1"/>
    <xf numFmtId="0" fontId="6" fillId="0" borderId="0" xfId="0" applyFo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tabSelected="1" zoomScaleNormal="100" workbookViewId="0">
      <selection activeCell="A3" sqref="A3"/>
    </sheetView>
  </sheetViews>
  <sheetFormatPr defaultRowHeight="14.35" x14ac:dyDescent="0.5"/>
  <cols>
    <col min="1" max="1" width="30.29296875" bestFit="1" customWidth="1"/>
    <col min="2" max="3" width="13.703125" bestFit="1" customWidth="1"/>
    <col min="4" max="4" width="16.17578125" bestFit="1" customWidth="1"/>
    <col min="5" max="5" width="13.703125" bestFit="1" customWidth="1"/>
    <col min="6" max="9" width="15.29296875" bestFit="1" customWidth="1"/>
    <col min="10" max="10" width="13.703125" bestFit="1" customWidth="1"/>
    <col min="11" max="11" width="15.29296875" bestFit="1" customWidth="1"/>
  </cols>
  <sheetData>
    <row r="2" spans="1:11" ht="14.5" x14ac:dyDescent="0.35">
      <c r="A2" t="s">
        <v>0</v>
      </c>
      <c r="B2" s="1">
        <v>11000000</v>
      </c>
    </row>
    <row r="3" spans="1:11" x14ac:dyDescent="0.5">
      <c r="A3" s="29" t="s">
        <v>38</v>
      </c>
      <c r="B3" s="2">
        <v>70000</v>
      </c>
      <c r="C3" s="1"/>
    </row>
    <row r="4" spans="1:11" ht="14.5" x14ac:dyDescent="0.35">
      <c r="A4" t="s">
        <v>6</v>
      </c>
      <c r="B4" s="2">
        <v>40000</v>
      </c>
      <c r="C4" s="1"/>
    </row>
    <row r="5" spans="1:11" ht="14.5" x14ac:dyDescent="0.35">
      <c r="A5" t="s">
        <v>5</v>
      </c>
      <c r="B5">
        <v>10</v>
      </c>
      <c r="C5" s="1"/>
    </row>
    <row r="6" spans="1:11" ht="14.5" x14ac:dyDescent="0.35">
      <c r="A6" t="s">
        <v>7</v>
      </c>
      <c r="B6">
        <v>5</v>
      </c>
      <c r="C6" s="1"/>
    </row>
    <row r="7" spans="1:11" x14ac:dyDescent="0.5">
      <c r="E7" s="3">
        <f>+E9-D9</f>
        <v>70000</v>
      </c>
    </row>
    <row r="8" spans="1:11" ht="14.5" x14ac:dyDescent="0.35">
      <c r="A8" s="12" t="s">
        <v>11</v>
      </c>
      <c r="B8" s="11" t="s">
        <v>3</v>
      </c>
      <c r="C8" s="11">
        <v>2018</v>
      </c>
      <c r="D8" s="11">
        <v>2019</v>
      </c>
      <c r="E8" s="11">
        <v>2020</v>
      </c>
      <c r="F8" s="11">
        <v>2021</v>
      </c>
      <c r="G8" s="11">
        <v>2022</v>
      </c>
      <c r="H8" s="11">
        <v>2023</v>
      </c>
      <c r="I8" s="11">
        <v>2024</v>
      </c>
      <c r="J8" s="11">
        <v>2025</v>
      </c>
    </row>
    <row r="9" spans="1:11" ht="14.5" x14ac:dyDescent="0.35">
      <c r="A9" s="4" t="s">
        <v>1</v>
      </c>
      <c r="B9" s="5">
        <v>1700000</v>
      </c>
      <c r="C9" s="5">
        <v>550000</v>
      </c>
      <c r="D9" s="5">
        <f>C9+$B$3</f>
        <v>620000</v>
      </c>
      <c r="E9" s="5">
        <f>D9+$B$3</f>
        <v>690000</v>
      </c>
      <c r="F9" s="5">
        <f>E9+$B$4</f>
        <v>730000</v>
      </c>
      <c r="G9" s="5">
        <f t="shared" ref="G9:J9" si="0">F9+$B$4</f>
        <v>770000</v>
      </c>
      <c r="H9" s="5">
        <f t="shared" si="0"/>
        <v>810000</v>
      </c>
      <c r="I9" s="5">
        <f t="shared" si="0"/>
        <v>850000</v>
      </c>
      <c r="J9" s="5">
        <f t="shared" si="0"/>
        <v>890000</v>
      </c>
    </row>
    <row r="10" spans="1:11" ht="14.5" x14ac:dyDescent="0.35">
      <c r="A10" s="4" t="s">
        <v>16</v>
      </c>
      <c r="B10" s="5">
        <f>B9</f>
        <v>1700000</v>
      </c>
      <c r="C10" s="5">
        <f>C9+B10</f>
        <v>2250000</v>
      </c>
      <c r="D10" s="5">
        <f t="shared" ref="D10:J10" si="1">D9+C10</f>
        <v>2870000</v>
      </c>
      <c r="E10" s="5">
        <f t="shared" si="1"/>
        <v>3560000</v>
      </c>
      <c r="F10" s="5">
        <f t="shared" si="1"/>
        <v>4290000</v>
      </c>
      <c r="G10" s="5">
        <f t="shared" si="1"/>
        <v>5060000</v>
      </c>
      <c r="H10" s="5">
        <f t="shared" si="1"/>
        <v>5870000</v>
      </c>
      <c r="I10" s="5">
        <f t="shared" si="1"/>
        <v>6720000</v>
      </c>
      <c r="J10" s="5">
        <f t="shared" si="1"/>
        <v>7610000</v>
      </c>
    </row>
    <row r="11" spans="1:11" ht="14.5" x14ac:dyDescent="0.35">
      <c r="A11" s="4" t="s">
        <v>4</v>
      </c>
      <c r="B11" s="6">
        <f>B10/$B$2</f>
        <v>0.15454545454545454</v>
      </c>
      <c r="C11" s="6">
        <f t="shared" ref="C11:J11" si="2">C10/$B$2</f>
        <v>0.20454545454545456</v>
      </c>
      <c r="D11" s="6">
        <f t="shared" si="2"/>
        <v>0.26090909090909092</v>
      </c>
      <c r="E11" s="6">
        <f t="shared" si="2"/>
        <v>0.32363636363636361</v>
      </c>
      <c r="F11" s="6">
        <f t="shared" si="2"/>
        <v>0.39</v>
      </c>
      <c r="G11" s="6">
        <f t="shared" si="2"/>
        <v>0.46</v>
      </c>
      <c r="H11" s="6">
        <f t="shared" si="2"/>
        <v>0.53363636363636369</v>
      </c>
      <c r="I11" s="6">
        <f t="shared" si="2"/>
        <v>0.61090909090909096</v>
      </c>
      <c r="J11" s="6">
        <f t="shared" si="2"/>
        <v>0.69181818181818178</v>
      </c>
    </row>
    <row r="12" spans="1:11" x14ac:dyDescent="0.5">
      <c r="A12" s="4" t="s">
        <v>10</v>
      </c>
      <c r="B12" s="7">
        <v>400</v>
      </c>
      <c r="C12" s="8">
        <f>B12-$B$5</f>
        <v>390</v>
      </c>
      <c r="D12" s="8">
        <f t="shared" ref="D12:E12" si="3">C12-$B$5</f>
        <v>380</v>
      </c>
      <c r="E12" s="8">
        <f t="shared" si="3"/>
        <v>370</v>
      </c>
      <c r="F12" s="8">
        <f>E12-B6</f>
        <v>365</v>
      </c>
      <c r="G12" s="8">
        <f t="shared" ref="G12:J12" si="4">F12-C6</f>
        <v>365</v>
      </c>
      <c r="H12" s="8">
        <f t="shared" si="4"/>
        <v>365</v>
      </c>
      <c r="I12" s="8">
        <f t="shared" si="4"/>
        <v>365</v>
      </c>
      <c r="J12" s="8">
        <f t="shared" si="4"/>
        <v>365</v>
      </c>
      <c r="K12" t="s">
        <v>8</v>
      </c>
    </row>
    <row r="13" spans="1:11" x14ac:dyDescent="0.5">
      <c r="A13" s="4" t="s">
        <v>9</v>
      </c>
      <c r="B13" s="9"/>
      <c r="C13" s="9"/>
      <c r="D13" s="10">
        <f>D9*D12</f>
        <v>235600000</v>
      </c>
      <c r="E13" s="10">
        <f t="shared" ref="E13:J13" si="5">E9*E12</f>
        <v>255300000</v>
      </c>
      <c r="F13" s="10">
        <f t="shared" si="5"/>
        <v>266450000</v>
      </c>
      <c r="G13" s="10">
        <f t="shared" si="5"/>
        <v>281050000</v>
      </c>
      <c r="H13" s="10">
        <f t="shared" si="5"/>
        <v>295650000</v>
      </c>
      <c r="I13" s="10">
        <f t="shared" si="5"/>
        <v>310250000</v>
      </c>
      <c r="J13" s="10">
        <f t="shared" si="5"/>
        <v>324850000</v>
      </c>
      <c r="K13" s="3">
        <f>SUM(D13:J13)</f>
        <v>1969150000</v>
      </c>
    </row>
    <row r="14" spans="1:11" ht="14.5" x14ac:dyDescent="0.3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3"/>
    </row>
    <row r="16" spans="1:11" ht="14.5" x14ac:dyDescent="0.35">
      <c r="A16" t="s">
        <v>23</v>
      </c>
      <c r="B16" s="26">
        <v>0.01</v>
      </c>
    </row>
    <row r="17" spans="1:11" ht="14.5" x14ac:dyDescent="0.35">
      <c r="A17" t="s">
        <v>24</v>
      </c>
      <c r="B17" s="26">
        <v>-0.01</v>
      </c>
    </row>
    <row r="18" spans="1:11" ht="14.5" x14ac:dyDescent="0.35">
      <c r="A18" t="s">
        <v>25</v>
      </c>
      <c r="B18" s="26">
        <v>0.02</v>
      </c>
    </row>
    <row r="19" spans="1:11" ht="14.5" x14ac:dyDescent="0.35">
      <c r="A19" t="s">
        <v>26</v>
      </c>
      <c r="B19" s="26">
        <v>-2.5000000000000001E-2</v>
      </c>
    </row>
    <row r="21" spans="1:11" ht="14.5" x14ac:dyDescent="0.35">
      <c r="A21" s="12" t="s">
        <v>12</v>
      </c>
      <c r="B21" s="11" t="s">
        <v>3</v>
      </c>
      <c r="C21" s="11">
        <v>2018</v>
      </c>
      <c r="D21" s="11">
        <v>2019</v>
      </c>
      <c r="E21" s="11">
        <v>2020</v>
      </c>
      <c r="F21" s="11">
        <v>2021</v>
      </c>
      <c r="G21" s="11">
        <v>2022</v>
      </c>
      <c r="H21" s="11">
        <v>2023</v>
      </c>
      <c r="I21" s="11">
        <v>2024</v>
      </c>
      <c r="J21" s="11">
        <v>2025</v>
      </c>
    </row>
    <row r="22" spans="1:11" ht="14.5" x14ac:dyDescent="0.35">
      <c r="A22" s="4" t="s">
        <v>1</v>
      </c>
      <c r="B22" s="7">
        <v>1700000</v>
      </c>
      <c r="C22" s="5">
        <v>550000</v>
      </c>
      <c r="D22" s="5">
        <f>C22+$B$3</f>
        <v>620000</v>
      </c>
      <c r="E22" s="5">
        <f>D22+$B$3</f>
        <v>690000</v>
      </c>
      <c r="F22" s="5">
        <f>E22+$B$4</f>
        <v>730000</v>
      </c>
      <c r="G22" s="5">
        <f t="shared" ref="G22:J22" si="6">F22+$B$4</f>
        <v>770000</v>
      </c>
      <c r="H22" s="5">
        <f t="shared" si="6"/>
        <v>810000</v>
      </c>
      <c r="I22" s="5">
        <f t="shared" si="6"/>
        <v>850000</v>
      </c>
      <c r="J22" s="5">
        <f t="shared" si="6"/>
        <v>890000</v>
      </c>
    </row>
    <row r="23" spans="1:11" ht="14.5" x14ac:dyDescent="0.35">
      <c r="A23" s="4" t="s">
        <v>18</v>
      </c>
      <c r="B23" s="17">
        <v>0.1</v>
      </c>
      <c r="C23" s="6">
        <f>B23+$B16</f>
        <v>0.11</v>
      </c>
      <c r="D23" s="6">
        <f t="shared" ref="D23:J23" si="7">C23+$B16</f>
        <v>0.12</v>
      </c>
      <c r="E23" s="6">
        <f t="shared" si="7"/>
        <v>0.13</v>
      </c>
      <c r="F23" s="6">
        <f t="shared" si="7"/>
        <v>0.14000000000000001</v>
      </c>
      <c r="G23" s="6">
        <f t="shared" si="7"/>
        <v>0.15000000000000002</v>
      </c>
      <c r="H23" s="6">
        <f t="shared" si="7"/>
        <v>0.16000000000000003</v>
      </c>
      <c r="I23" s="6">
        <f t="shared" si="7"/>
        <v>0.17000000000000004</v>
      </c>
      <c r="J23" s="6">
        <f t="shared" si="7"/>
        <v>0.18000000000000005</v>
      </c>
    </row>
    <row r="24" spans="1:11" x14ac:dyDescent="0.5">
      <c r="A24" s="13" t="s">
        <v>19</v>
      </c>
      <c r="B24" s="7">
        <v>450</v>
      </c>
      <c r="C24" s="5">
        <f>B24*(1+$B$17)</f>
        <v>445.5</v>
      </c>
      <c r="D24" s="5">
        <f t="shared" ref="D24:J24" si="8">C24*(1+$B$17)</f>
        <v>441.04500000000002</v>
      </c>
      <c r="E24" s="5">
        <f t="shared" si="8"/>
        <v>436.63454999999999</v>
      </c>
      <c r="F24" s="5">
        <f t="shared" si="8"/>
        <v>432.26820449999997</v>
      </c>
      <c r="G24" s="5">
        <f t="shared" si="8"/>
        <v>427.94552245499995</v>
      </c>
      <c r="H24" s="5">
        <f t="shared" si="8"/>
        <v>423.66606723044993</v>
      </c>
      <c r="I24" s="5">
        <f t="shared" si="8"/>
        <v>419.42940655814544</v>
      </c>
      <c r="J24" s="5">
        <f t="shared" si="8"/>
        <v>415.23511249256399</v>
      </c>
    </row>
    <row r="25" spans="1:11" ht="14.5" x14ac:dyDescent="0.35">
      <c r="A25" s="13" t="s">
        <v>20</v>
      </c>
      <c r="B25" s="19">
        <v>2.5000000000000001E-2</v>
      </c>
      <c r="C25" s="20">
        <f>B25+$B$18</f>
        <v>4.4999999999999998E-2</v>
      </c>
      <c r="D25" s="20">
        <f t="shared" ref="D25:J25" si="9">C25+$B$18</f>
        <v>6.5000000000000002E-2</v>
      </c>
      <c r="E25" s="20">
        <f t="shared" si="9"/>
        <v>8.5000000000000006E-2</v>
      </c>
      <c r="F25" s="20">
        <f t="shared" si="9"/>
        <v>0.10500000000000001</v>
      </c>
      <c r="G25" s="20">
        <f t="shared" si="9"/>
        <v>0.125</v>
      </c>
      <c r="H25" s="20">
        <f t="shared" si="9"/>
        <v>0.14499999999999999</v>
      </c>
      <c r="I25" s="20">
        <f t="shared" si="9"/>
        <v>0.16499999999999998</v>
      </c>
      <c r="J25" s="20">
        <f t="shared" si="9"/>
        <v>0.18499999999999997</v>
      </c>
    </row>
    <row r="26" spans="1:11" x14ac:dyDescent="0.5">
      <c r="A26" s="13" t="s">
        <v>21</v>
      </c>
      <c r="B26" s="7">
        <v>1200</v>
      </c>
      <c r="C26" s="7">
        <f>B26*(1+$B$19)</f>
        <v>1170</v>
      </c>
      <c r="D26" s="7">
        <f t="shared" ref="D26:J26" si="10">C26*(1+$B$19)</f>
        <v>1140.75</v>
      </c>
      <c r="E26" s="7">
        <f t="shared" si="10"/>
        <v>1112.23125</v>
      </c>
      <c r="F26" s="7">
        <f t="shared" si="10"/>
        <v>1084.4254687499999</v>
      </c>
      <c r="G26" s="7">
        <f t="shared" si="10"/>
        <v>1057.3148320312498</v>
      </c>
      <c r="H26" s="7">
        <f t="shared" si="10"/>
        <v>1030.8819612304685</v>
      </c>
      <c r="I26" s="7">
        <f t="shared" si="10"/>
        <v>1005.1099121997067</v>
      </c>
      <c r="J26" s="7">
        <f t="shared" si="10"/>
        <v>979.982164394714</v>
      </c>
    </row>
    <row r="27" spans="1:11" ht="14.5" x14ac:dyDescent="0.35">
      <c r="A27" s="13" t="s">
        <v>14</v>
      </c>
      <c r="B27" s="7">
        <f>B22*(B23+B25)</f>
        <v>212500</v>
      </c>
      <c r="C27" s="7">
        <f t="shared" ref="C27:J27" si="11">C22*(C23+C25)</f>
        <v>85250</v>
      </c>
      <c r="D27" s="7">
        <f t="shared" si="11"/>
        <v>114700</v>
      </c>
      <c r="E27" s="7">
        <f t="shared" si="11"/>
        <v>148350.00000000003</v>
      </c>
      <c r="F27" s="7">
        <f t="shared" si="11"/>
        <v>178850.00000000003</v>
      </c>
      <c r="G27" s="7">
        <f t="shared" si="11"/>
        <v>211750.00000000003</v>
      </c>
      <c r="H27" s="7">
        <f t="shared" si="11"/>
        <v>247050.00000000003</v>
      </c>
      <c r="I27" s="7">
        <f t="shared" si="11"/>
        <v>284750</v>
      </c>
      <c r="J27" s="7">
        <f t="shared" si="11"/>
        <v>324850</v>
      </c>
    </row>
    <row r="28" spans="1:11" x14ac:dyDescent="0.5">
      <c r="A28" s="13" t="s">
        <v>15</v>
      </c>
      <c r="B28" s="21">
        <f>B27</f>
        <v>212500</v>
      </c>
      <c r="C28" s="22">
        <f>B28+C27</f>
        <v>297750</v>
      </c>
      <c r="D28" s="22">
        <f t="shared" ref="D28:J28" si="12">C28+D27</f>
        <v>412450</v>
      </c>
      <c r="E28" s="22">
        <f t="shared" si="12"/>
        <v>560800</v>
      </c>
      <c r="F28" s="22">
        <f t="shared" si="12"/>
        <v>739650</v>
      </c>
      <c r="G28" s="22">
        <f t="shared" si="12"/>
        <v>951400</v>
      </c>
      <c r="H28" s="22">
        <f t="shared" si="12"/>
        <v>1198450</v>
      </c>
      <c r="I28" s="22">
        <f t="shared" si="12"/>
        <v>1483200</v>
      </c>
      <c r="J28" s="22">
        <f t="shared" si="12"/>
        <v>1808050</v>
      </c>
      <c r="K28" t="s">
        <v>8</v>
      </c>
    </row>
    <row r="29" spans="1:11" x14ac:dyDescent="0.5">
      <c r="A29" s="4" t="s">
        <v>9</v>
      </c>
      <c r="B29" s="18"/>
      <c r="C29" s="9"/>
      <c r="D29" s="10">
        <f>D22*D23*D24+D22*D25*D26</f>
        <v>78785973</v>
      </c>
      <c r="E29" s="10">
        <f t="shared" ref="E29:J29" si="13">E22*E23*E24+E22*E25*E26</f>
        <v>104398481.94750001</v>
      </c>
      <c r="F29" s="10">
        <f t="shared" si="13"/>
        <v>127299022.67958751</v>
      </c>
      <c r="G29" s="10">
        <f t="shared" si="13"/>
        <v>151194260.42656028</v>
      </c>
      <c r="H29" s="10">
        <f t="shared" si="13"/>
        <v>175984208.65958485</v>
      </c>
      <c r="I29" s="10">
        <f t="shared" si="13"/>
        <v>201574214.43366086</v>
      </c>
      <c r="J29" s="10">
        <f t="shared" si="13"/>
        <v>227874728.38889837</v>
      </c>
      <c r="K29" s="3">
        <f>SUM(D29:J29)</f>
        <v>1067110889.5357919</v>
      </c>
    </row>
    <row r="32" spans="1:11" ht="14.5" x14ac:dyDescent="0.35">
      <c r="A32" t="s">
        <v>32</v>
      </c>
      <c r="B32" s="28">
        <v>0.08</v>
      </c>
      <c r="C32" t="s">
        <v>33</v>
      </c>
    </row>
    <row r="33" spans="1:10" ht="14.5" x14ac:dyDescent="0.35">
      <c r="A33" t="s">
        <v>34</v>
      </c>
      <c r="B33" s="28">
        <v>0.25</v>
      </c>
      <c r="C33" t="s">
        <v>35</v>
      </c>
    </row>
    <row r="34" spans="1:10" ht="14.5" x14ac:dyDescent="0.35">
      <c r="A34" t="s">
        <v>36</v>
      </c>
      <c r="B34" s="26">
        <f>B32*B33</f>
        <v>0.02</v>
      </c>
      <c r="C34" t="s">
        <v>37</v>
      </c>
    </row>
    <row r="35" spans="1:10" ht="14.5" x14ac:dyDescent="0.35">
      <c r="A35" t="s">
        <v>27</v>
      </c>
      <c r="B35" s="26">
        <v>1.4999999999999999E-2</v>
      </c>
    </row>
    <row r="36" spans="1:10" ht="14.5" x14ac:dyDescent="0.35">
      <c r="A36" t="s">
        <v>28</v>
      </c>
      <c r="B36" s="26">
        <v>-0.02</v>
      </c>
    </row>
    <row r="38" spans="1:10" ht="14.5" x14ac:dyDescent="0.35">
      <c r="A38" s="12" t="s">
        <v>17</v>
      </c>
      <c r="B38" s="11" t="s">
        <v>3</v>
      </c>
      <c r="C38" s="11">
        <v>2018</v>
      </c>
      <c r="D38" s="11">
        <v>2019</v>
      </c>
      <c r="E38" s="11">
        <v>2020</v>
      </c>
      <c r="F38" s="11">
        <v>2021</v>
      </c>
      <c r="G38" s="11">
        <v>2022</v>
      </c>
      <c r="H38" s="11">
        <v>2023</v>
      </c>
      <c r="I38" s="11">
        <v>2024</v>
      </c>
      <c r="J38" s="11">
        <v>2025</v>
      </c>
    </row>
    <row r="39" spans="1:10" ht="14.5" x14ac:dyDescent="0.35">
      <c r="A39" s="4" t="s">
        <v>1</v>
      </c>
      <c r="B39" s="5">
        <v>1700000</v>
      </c>
      <c r="C39" s="5">
        <v>550000</v>
      </c>
      <c r="D39" s="5">
        <f>C39+$B$3</f>
        <v>620000</v>
      </c>
      <c r="E39" s="5">
        <f>D39+$B$3</f>
        <v>690000</v>
      </c>
      <c r="F39" s="5">
        <f>E39+$B$4</f>
        <v>730000</v>
      </c>
      <c r="G39" s="5">
        <f t="shared" ref="G39:J39" si="14">F39+$B$4</f>
        <v>770000</v>
      </c>
      <c r="H39" s="5">
        <f t="shared" si="14"/>
        <v>810000</v>
      </c>
      <c r="I39" s="5">
        <f t="shared" si="14"/>
        <v>850000</v>
      </c>
      <c r="J39" s="5">
        <f t="shared" si="14"/>
        <v>890000</v>
      </c>
    </row>
    <row r="40" spans="1:10" ht="14.5" x14ac:dyDescent="0.35">
      <c r="A40" s="13" t="s">
        <v>22</v>
      </c>
      <c r="B40" s="20">
        <v>0.02</v>
      </c>
      <c r="C40" s="20">
        <f>B40+$B$35</f>
        <v>3.5000000000000003E-2</v>
      </c>
      <c r="D40" s="20">
        <f t="shared" ref="D40:J40" si="15">C40+$B$35</f>
        <v>0.05</v>
      </c>
      <c r="E40" s="20">
        <f t="shared" si="15"/>
        <v>6.5000000000000002E-2</v>
      </c>
      <c r="F40" s="20">
        <f t="shared" si="15"/>
        <v>0.08</v>
      </c>
      <c r="G40" s="20">
        <f t="shared" si="15"/>
        <v>9.5000000000000001E-2</v>
      </c>
      <c r="H40" s="20">
        <f t="shared" si="15"/>
        <v>0.11</v>
      </c>
      <c r="I40" s="20">
        <f t="shared" si="15"/>
        <v>0.125</v>
      </c>
      <c r="J40" s="20">
        <f t="shared" si="15"/>
        <v>0.14000000000000001</v>
      </c>
    </row>
    <row r="41" spans="1:10" x14ac:dyDescent="0.5">
      <c r="A41" s="13" t="s">
        <v>13</v>
      </c>
      <c r="B41" s="10">
        <v>1500</v>
      </c>
      <c r="C41" s="10">
        <f>B41*(1+$B$36)</f>
        <v>1470</v>
      </c>
      <c r="D41" s="10">
        <f t="shared" ref="D41:J41" si="16">C41*(1+$B$36)</f>
        <v>1440.6</v>
      </c>
      <c r="E41" s="10">
        <f t="shared" si="16"/>
        <v>1411.7879999999998</v>
      </c>
      <c r="F41" s="10">
        <f t="shared" si="16"/>
        <v>1383.5522399999998</v>
      </c>
      <c r="G41" s="10">
        <f t="shared" si="16"/>
        <v>1355.8811951999996</v>
      </c>
      <c r="H41" s="10">
        <f t="shared" si="16"/>
        <v>1328.7635712959996</v>
      </c>
      <c r="I41" s="10">
        <f t="shared" si="16"/>
        <v>1302.1882998700796</v>
      </c>
      <c r="J41" s="10">
        <f t="shared" si="16"/>
        <v>1276.144533872678</v>
      </c>
    </row>
    <row r="42" spans="1:10" ht="14.5" x14ac:dyDescent="0.35">
      <c r="A42" s="13" t="s">
        <v>14</v>
      </c>
      <c r="B42" s="22">
        <f>B39*B40</f>
        <v>34000</v>
      </c>
      <c r="C42" s="22">
        <f t="shared" ref="C42:J42" si="17">C39*C40</f>
        <v>19250.000000000004</v>
      </c>
      <c r="D42" s="22">
        <f t="shared" si="17"/>
        <v>31000</v>
      </c>
      <c r="E42" s="22">
        <f t="shared" si="17"/>
        <v>44850</v>
      </c>
      <c r="F42" s="22">
        <f t="shared" si="17"/>
        <v>58400</v>
      </c>
      <c r="G42" s="22">
        <f t="shared" si="17"/>
        <v>73150</v>
      </c>
      <c r="H42" s="22">
        <f t="shared" si="17"/>
        <v>89100</v>
      </c>
      <c r="I42" s="22">
        <f t="shared" si="17"/>
        <v>106250</v>
      </c>
      <c r="J42" s="22">
        <f t="shared" si="17"/>
        <v>124600.00000000001</v>
      </c>
    </row>
    <row r="43" spans="1:10" ht="14.5" x14ac:dyDescent="0.35">
      <c r="A43" s="13" t="s">
        <v>15</v>
      </c>
      <c r="B43" s="22">
        <f>B42</f>
        <v>34000</v>
      </c>
      <c r="C43" s="22">
        <f>B43+C42</f>
        <v>53250</v>
      </c>
      <c r="D43" s="22">
        <f t="shared" ref="D43:J43" si="18">C43+D42</f>
        <v>84250</v>
      </c>
      <c r="E43" s="22">
        <f t="shared" si="18"/>
        <v>129100</v>
      </c>
      <c r="F43" s="22">
        <f t="shared" si="18"/>
        <v>187500</v>
      </c>
      <c r="G43" s="22">
        <f t="shared" si="18"/>
        <v>260650</v>
      </c>
      <c r="H43" s="22">
        <f t="shared" si="18"/>
        <v>349750</v>
      </c>
      <c r="I43" s="22">
        <f t="shared" si="18"/>
        <v>456000</v>
      </c>
      <c r="J43" s="22">
        <f t="shared" si="18"/>
        <v>580600</v>
      </c>
    </row>
    <row r="44" spans="1:10" x14ac:dyDescent="0.5">
      <c r="A44" s="4" t="s">
        <v>9</v>
      </c>
      <c r="B44" s="9"/>
      <c r="C44" s="9"/>
      <c r="D44" s="10">
        <f>D39*D40*D41</f>
        <v>44658600</v>
      </c>
      <c r="E44" s="10">
        <f t="shared" ref="E44:J44" si="19">E39*E40*E41</f>
        <v>63318691.79999999</v>
      </c>
      <c r="F44" s="10">
        <f t="shared" si="19"/>
        <v>80799450.815999985</v>
      </c>
      <c r="G44" s="10">
        <f t="shared" si="19"/>
        <v>99182709.428879976</v>
      </c>
      <c r="H44" s="10">
        <f t="shared" si="19"/>
        <v>118392834.20247357</v>
      </c>
      <c r="I44" s="10">
        <f t="shared" si="19"/>
        <v>138357506.86119595</v>
      </c>
      <c r="J44" s="10">
        <f t="shared" si="19"/>
        <v>159007608.92053571</v>
      </c>
    </row>
    <row r="47" spans="1:10" x14ac:dyDescent="0.5">
      <c r="A47" s="12" t="s">
        <v>30</v>
      </c>
      <c r="B47" s="11">
        <v>2019</v>
      </c>
      <c r="C47" s="11">
        <v>2020</v>
      </c>
      <c r="D47" s="11">
        <v>2021</v>
      </c>
      <c r="E47" s="11">
        <v>2022</v>
      </c>
      <c r="F47" s="11">
        <v>2023</v>
      </c>
      <c r="G47" s="11">
        <v>2024</v>
      </c>
      <c r="H47" s="11">
        <v>2025</v>
      </c>
      <c r="I47" s="11" t="s">
        <v>29</v>
      </c>
    </row>
    <row r="48" spans="1:10" ht="14.5" x14ac:dyDescent="0.35">
      <c r="A48" s="4" t="s">
        <v>11</v>
      </c>
      <c r="B48" s="5">
        <f>D13</f>
        <v>235600000</v>
      </c>
      <c r="C48" s="5">
        <f t="shared" ref="C48:H48" si="20">E13</f>
        <v>255300000</v>
      </c>
      <c r="D48" s="5">
        <f t="shared" si="20"/>
        <v>266450000</v>
      </c>
      <c r="E48" s="5">
        <f t="shared" si="20"/>
        <v>281050000</v>
      </c>
      <c r="F48" s="5">
        <f t="shared" si="20"/>
        <v>295650000</v>
      </c>
      <c r="G48" s="5">
        <f t="shared" si="20"/>
        <v>310250000</v>
      </c>
      <c r="H48" s="5">
        <f t="shared" si="20"/>
        <v>324850000</v>
      </c>
      <c r="I48" s="5">
        <f>SUM(B48:H48)</f>
        <v>1969150000</v>
      </c>
    </row>
    <row r="49" spans="1:9" ht="14.5" x14ac:dyDescent="0.35">
      <c r="A49" s="13" t="s">
        <v>12</v>
      </c>
      <c r="B49" s="22">
        <f>D29</f>
        <v>78785973</v>
      </c>
      <c r="C49" s="22">
        <f t="shared" ref="C49:H49" si="21">E29</f>
        <v>104398481.94750001</v>
      </c>
      <c r="D49" s="22">
        <f t="shared" si="21"/>
        <v>127299022.67958751</v>
      </c>
      <c r="E49" s="22">
        <f t="shared" si="21"/>
        <v>151194260.42656028</v>
      </c>
      <c r="F49" s="22">
        <f t="shared" si="21"/>
        <v>175984208.65958485</v>
      </c>
      <c r="G49" s="22">
        <f t="shared" si="21"/>
        <v>201574214.43366086</v>
      </c>
      <c r="H49" s="22">
        <f t="shared" si="21"/>
        <v>227874728.38889837</v>
      </c>
      <c r="I49" s="5">
        <f t="shared" ref="I49:I50" si="22">SUM(B49:H49)</f>
        <v>1067110889.5357919</v>
      </c>
    </row>
    <row r="50" spans="1:9" ht="14.5" x14ac:dyDescent="0.35">
      <c r="A50" s="13" t="s">
        <v>17</v>
      </c>
      <c r="B50" s="10">
        <f>D44</f>
        <v>44658600</v>
      </c>
      <c r="C50" s="10">
        <f t="shared" ref="C50:H50" si="23">E44</f>
        <v>63318691.79999999</v>
      </c>
      <c r="D50" s="10">
        <f t="shared" si="23"/>
        <v>80799450.815999985</v>
      </c>
      <c r="E50" s="10">
        <f t="shared" si="23"/>
        <v>99182709.428879976</v>
      </c>
      <c r="F50" s="10">
        <f t="shared" si="23"/>
        <v>118392834.20247357</v>
      </c>
      <c r="G50" s="10">
        <f t="shared" si="23"/>
        <v>138357506.86119595</v>
      </c>
      <c r="H50" s="10">
        <f t="shared" si="23"/>
        <v>159007608.92053571</v>
      </c>
      <c r="I50" s="5">
        <f t="shared" si="22"/>
        <v>703717402.02908516</v>
      </c>
    </row>
    <row r="51" spans="1:9" ht="14.5" x14ac:dyDescent="0.35">
      <c r="A51" s="4" t="s">
        <v>29</v>
      </c>
      <c r="B51" s="24">
        <f>SUM(B48:B50)</f>
        <v>359044573</v>
      </c>
      <c r="C51" s="24">
        <f t="shared" ref="C51:H51" si="24">SUM(C48:C50)</f>
        <v>423017173.7475</v>
      </c>
      <c r="D51" s="24">
        <f t="shared" si="24"/>
        <v>474548473.49558747</v>
      </c>
      <c r="E51" s="24">
        <f t="shared" si="24"/>
        <v>531426969.85544026</v>
      </c>
      <c r="F51" s="24">
        <f t="shared" si="24"/>
        <v>590027042.8620584</v>
      </c>
      <c r="G51" s="24">
        <f t="shared" si="24"/>
        <v>650181721.29485679</v>
      </c>
      <c r="H51" s="24">
        <f t="shared" si="24"/>
        <v>711732337.30943406</v>
      </c>
      <c r="I51" s="24">
        <f>SUM(I48:I50)</f>
        <v>3739978291.564877</v>
      </c>
    </row>
    <row r="54" spans="1:9" ht="14.5" x14ac:dyDescent="0.35">
      <c r="A54" s="12" t="s">
        <v>31</v>
      </c>
      <c r="B54" s="11">
        <v>2019</v>
      </c>
      <c r="C54" s="11">
        <v>2020</v>
      </c>
      <c r="D54" s="11">
        <v>2021</v>
      </c>
      <c r="E54" s="11">
        <v>2022</v>
      </c>
      <c r="F54" s="11">
        <v>2023</v>
      </c>
      <c r="G54" s="11">
        <v>2024</v>
      </c>
      <c r="H54" s="11">
        <v>2025</v>
      </c>
      <c r="I54" s="11" t="s">
        <v>29</v>
      </c>
    </row>
    <row r="55" spans="1:9" ht="14.5" x14ac:dyDescent="0.35">
      <c r="A55" s="4" t="s">
        <v>11</v>
      </c>
      <c r="B55" s="5">
        <f>D9</f>
        <v>620000</v>
      </c>
      <c r="C55" s="5">
        <f t="shared" ref="C55:H55" si="25">E9</f>
        <v>690000</v>
      </c>
      <c r="D55" s="5">
        <f t="shared" si="25"/>
        <v>730000</v>
      </c>
      <c r="E55" s="5">
        <f t="shared" si="25"/>
        <v>770000</v>
      </c>
      <c r="F55" s="5">
        <f t="shared" si="25"/>
        <v>810000</v>
      </c>
      <c r="G55" s="5">
        <f t="shared" si="25"/>
        <v>850000</v>
      </c>
      <c r="H55" s="5">
        <f t="shared" si="25"/>
        <v>890000</v>
      </c>
      <c r="I55" s="5">
        <f>SUM(B55:H55)</f>
        <v>5360000</v>
      </c>
    </row>
    <row r="56" spans="1:9" ht="14.5" x14ac:dyDescent="0.35">
      <c r="A56" s="13" t="s">
        <v>12</v>
      </c>
      <c r="B56" s="22">
        <f>D27</f>
        <v>114700</v>
      </c>
      <c r="C56" s="22">
        <f t="shared" ref="C56:H56" si="26">E27</f>
        <v>148350.00000000003</v>
      </c>
      <c r="D56" s="22">
        <f t="shared" si="26"/>
        <v>178850.00000000003</v>
      </c>
      <c r="E56" s="22">
        <f t="shared" si="26"/>
        <v>211750.00000000003</v>
      </c>
      <c r="F56" s="22">
        <f t="shared" si="26"/>
        <v>247050.00000000003</v>
      </c>
      <c r="G56" s="22">
        <f t="shared" si="26"/>
        <v>284750</v>
      </c>
      <c r="H56" s="22">
        <f t="shared" si="26"/>
        <v>324850</v>
      </c>
      <c r="I56" s="5">
        <f t="shared" ref="I56:I57" si="27">SUM(B56:H56)</f>
        <v>1510300</v>
      </c>
    </row>
    <row r="57" spans="1:9" ht="14.5" x14ac:dyDescent="0.35">
      <c r="A57" s="13" t="s">
        <v>17</v>
      </c>
      <c r="B57" s="10">
        <f>D42</f>
        <v>31000</v>
      </c>
      <c r="C57" s="10">
        <f t="shared" ref="C57:H57" si="28">E42</f>
        <v>44850</v>
      </c>
      <c r="D57" s="10">
        <f t="shared" si="28"/>
        <v>58400</v>
      </c>
      <c r="E57" s="10">
        <f t="shared" si="28"/>
        <v>73150</v>
      </c>
      <c r="F57" s="10">
        <f t="shared" si="28"/>
        <v>89100</v>
      </c>
      <c r="G57" s="10">
        <f t="shared" si="28"/>
        <v>106250</v>
      </c>
      <c r="H57" s="10">
        <f t="shared" si="28"/>
        <v>124600.00000000001</v>
      </c>
      <c r="I57" s="5">
        <f t="shared" si="27"/>
        <v>527350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opLeftCell="A13" workbookViewId="0">
      <selection activeCell="B33" sqref="B33"/>
    </sheetView>
  </sheetViews>
  <sheetFormatPr defaultRowHeight="14.35" x14ac:dyDescent="0.5"/>
  <cols>
    <col min="1" max="1" width="30.29296875" bestFit="1" customWidth="1"/>
    <col min="2" max="3" width="13.703125" bestFit="1" customWidth="1"/>
    <col min="4" max="4" width="16.17578125" bestFit="1" customWidth="1"/>
    <col min="5" max="9" width="15.29296875" bestFit="1" customWidth="1"/>
    <col min="10" max="10" width="13.703125" bestFit="1" customWidth="1"/>
    <col min="11" max="11" width="15.29296875" bestFit="1" customWidth="1"/>
  </cols>
  <sheetData>
    <row r="2" spans="1:11" ht="14.5" x14ac:dyDescent="0.35">
      <c r="A2" t="s">
        <v>0</v>
      </c>
      <c r="B2" s="1">
        <v>11000000</v>
      </c>
    </row>
    <row r="3" spans="1:11" ht="14.5" x14ac:dyDescent="0.35">
      <c r="A3" t="s">
        <v>2</v>
      </c>
      <c r="B3" s="25">
        <v>120000</v>
      </c>
      <c r="C3" s="1"/>
    </row>
    <row r="4" spans="1:11" ht="14.5" x14ac:dyDescent="0.35">
      <c r="A4" t="s">
        <v>6</v>
      </c>
      <c r="B4" s="25">
        <v>80000</v>
      </c>
      <c r="C4" s="1"/>
    </row>
    <row r="5" spans="1:11" ht="14.5" x14ac:dyDescent="0.35">
      <c r="A5" t="s">
        <v>5</v>
      </c>
      <c r="B5">
        <v>10</v>
      </c>
      <c r="C5" s="1"/>
    </row>
    <row r="6" spans="1:11" ht="14.5" x14ac:dyDescent="0.35">
      <c r="A6" t="s">
        <v>7</v>
      </c>
      <c r="B6">
        <v>5</v>
      </c>
      <c r="C6" s="1"/>
    </row>
    <row r="8" spans="1:11" ht="14.5" x14ac:dyDescent="0.35">
      <c r="A8" s="12" t="s">
        <v>11</v>
      </c>
      <c r="B8" s="11" t="s">
        <v>3</v>
      </c>
      <c r="C8" s="11">
        <v>2018</v>
      </c>
      <c r="D8" s="11">
        <v>2019</v>
      </c>
      <c r="E8" s="11">
        <v>2020</v>
      </c>
      <c r="F8" s="11">
        <v>2021</v>
      </c>
      <c r="G8" s="11">
        <v>2022</v>
      </c>
      <c r="H8" s="11">
        <v>2023</v>
      </c>
      <c r="I8" s="11">
        <v>2024</v>
      </c>
      <c r="J8" s="11">
        <v>2025</v>
      </c>
    </row>
    <row r="9" spans="1:11" ht="14.5" x14ac:dyDescent="0.35">
      <c r="A9" s="4" t="s">
        <v>1</v>
      </c>
      <c r="B9" s="5">
        <v>1700000</v>
      </c>
      <c r="C9" s="5">
        <v>550000</v>
      </c>
      <c r="D9" s="5">
        <f>C9+$B$3</f>
        <v>670000</v>
      </c>
      <c r="E9" s="5">
        <f>D9+$B$3</f>
        <v>790000</v>
      </c>
      <c r="F9" s="5">
        <f>E9+$B$4</f>
        <v>870000</v>
      </c>
      <c r="G9" s="5">
        <f t="shared" ref="G9:J9" si="0">F9+$B$4</f>
        <v>950000</v>
      </c>
      <c r="H9" s="5">
        <f t="shared" si="0"/>
        <v>1030000</v>
      </c>
      <c r="I9" s="5">
        <f t="shared" si="0"/>
        <v>1110000</v>
      </c>
      <c r="J9" s="5">
        <f t="shared" si="0"/>
        <v>1190000</v>
      </c>
    </row>
    <row r="10" spans="1:11" ht="14.5" x14ac:dyDescent="0.35">
      <c r="A10" s="4" t="s">
        <v>16</v>
      </c>
      <c r="B10" s="5">
        <f>B9</f>
        <v>1700000</v>
      </c>
      <c r="C10" s="5">
        <f>C9+B10</f>
        <v>2250000</v>
      </c>
      <c r="D10" s="5">
        <f t="shared" ref="D10:J10" si="1">D9+C10</f>
        <v>2920000</v>
      </c>
      <c r="E10" s="5">
        <f t="shared" si="1"/>
        <v>3710000</v>
      </c>
      <c r="F10" s="5">
        <f t="shared" si="1"/>
        <v>4580000</v>
      </c>
      <c r="G10" s="5">
        <f t="shared" si="1"/>
        <v>5530000</v>
      </c>
      <c r="H10" s="5">
        <f t="shared" si="1"/>
        <v>6560000</v>
      </c>
      <c r="I10" s="5">
        <f t="shared" si="1"/>
        <v>7670000</v>
      </c>
      <c r="J10" s="5">
        <f t="shared" si="1"/>
        <v>8860000</v>
      </c>
    </row>
    <row r="11" spans="1:11" ht="14.5" x14ac:dyDescent="0.35">
      <c r="A11" s="4" t="s">
        <v>4</v>
      </c>
      <c r="B11" s="6">
        <f>B10/$B$2</f>
        <v>0.15454545454545454</v>
      </c>
      <c r="C11" s="6">
        <f t="shared" ref="C11:J11" si="2">C10/$B$2</f>
        <v>0.20454545454545456</v>
      </c>
      <c r="D11" s="6">
        <f t="shared" si="2"/>
        <v>0.26545454545454544</v>
      </c>
      <c r="E11" s="6">
        <f t="shared" si="2"/>
        <v>0.33727272727272728</v>
      </c>
      <c r="F11" s="6">
        <f t="shared" si="2"/>
        <v>0.41636363636363638</v>
      </c>
      <c r="G11" s="6">
        <f t="shared" si="2"/>
        <v>0.50272727272727269</v>
      </c>
      <c r="H11" s="6">
        <f t="shared" si="2"/>
        <v>0.59636363636363632</v>
      </c>
      <c r="I11" s="6">
        <f t="shared" si="2"/>
        <v>0.69727272727272727</v>
      </c>
      <c r="J11" s="6">
        <f t="shared" si="2"/>
        <v>0.80545454545454542</v>
      </c>
    </row>
    <row r="12" spans="1:11" x14ac:dyDescent="0.5">
      <c r="A12" s="4" t="s">
        <v>10</v>
      </c>
      <c r="B12" s="7">
        <v>400</v>
      </c>
      <c r="C12" s="8">
        <f>B12-$B$5</f>
        <v>390</v>
      </c>
      <c r="D12" s="8">
        <f t="shared" ref="D12:E12" si="3">C12-$B$5</f>
        <v>380</v>
      </c>
      <c r="E12" s="8">
        <f t="shared" si="3"/>
        <v>370</v>
      </c>
      <c r="F12" s="8">
        <f>E12-B6</f>
        <v>365</v>
      </c>
      <c r="G12" s="8">
        <f t="shared" ref="G12:J12" si="4">F12-C6</f>
        <v>365</v>
      </c>
      <c r="H12" s="8">
        <f t="shared" si="4"/>
        <v>365</v>
      </c>
      <c r="I12" s="8">
        <f t="shared" si="4"/>
        <v>365</v>
      </c>
      <c r="J12" s="8">
        <f t="shared" si="4"/>
        <v>365</v>
      </c>
      <c r="K12" t="s">
        <v>8</v>
      </c>
    </row>
    <row r="13" spans="1:11" x14ac:dyDescent="0.5">
      <c r="A13" s="4" t="s">
        <v>9</v>
      </c>
      <c r="B13" s="9"/>
      <c r="C13" s="9"/>
      <c r="D13" s="10">
        <f>D9*D12</f>
        <v>254600000</v>
      </c>
      <c r="E13" s="10">
        <f t="shared" ref="E13:J13" si="5">E9*E12</f>
        <v>292300000</v>
      </c>
      <c r="F13" s="10">
        <f t="shared" si="5"/>
        <v>317550000</v>
      </c>
      <c r="G13" s="10">
        <f t="shared" si="5"/>
        <v>346750000</v>
      </c>
      <c r="H13" s="10">
        <f t="shared" si="5"/>
        <v>375950000</v>
      </c>
      <c r="I13" s="10">
        <f t="shared" si="5"/>
        <v>405150000</v>
      </c>
      <c r="J13" s="10">
        <f t="shared" si="5"/>
        <v>434350000</v>
      </c>
      <c r="K13" s="3">
        <f>SUM(D13:J13)</f>
        <v>2426650000</v>
      </c>
    </row>
    <row r="14" spans="1:11" ht="14.5" x14ac:dyDescent="0.3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3"/>
    </row>
    <row r="16" spans="1:11" ht="14.5" x14ac:dyDescent="0.35">
      <c r="A16" t="s">
        <v>23</v>
      </c>
      <c r="B16" s="26">
        <v>0.01</v>
      </c>
    </row>
    <row r="17" spans="1:11" ht="14.5" x14ac:dyDescent="0.35">
      <c r="A17" t="s">
        <v>24</v>
      </c>
      <c r="B17" s="26">
        <v>-0.01</v>
      </c>
    </row>
    <row r="18" spans="1:11" ht="14.5" x14ac:dyDescent="0.35">
      <c r="A18" t="s">
        <v>25</v>
      </c>
      <c r="B18" s="26">
        <v>0.02</v>
      </c>
    </row>
    <row r="19" spans="1:11" ht="14.5" x14ac:dyDescent="0.35">
      <c r="A19" t="s">
        <v>26</v>
      </c>
      <c r="B19" s="26">
        <v>-2.5000000000000001E-2</v>
      </c>
    </row>
    <row r="21" spans="1:11" ht="14.5" x14ac:dyDescent="0.35">
      <c r="A21" s="12" t="s">
        <v>12</v>
      </c>
      <c r="B21" s="11" t="s">
        <v>3</v>
      </c>
      <c r="C21" s="11">
        <v>2018</v>
      </c>
      <c r="D21" s="11">
        <v>2019</v>
      </c>
      <c r="E21" s="11">
        <v>2020</v>
      </c>
      <c r="F21" s="11">
        <v>2021</v>
      </c>
      <c r="G21" s="11">
        <v>2022</v>
      </c>
      <c r="H21" s="11">
        <v>2023</v>
      </c>
      <c r="I21" s="11">
        <v>2024</v>
      </c>
      <c r="J21" s="11">
        <v>2025</v>
      </c>
    </row>
    <row r="22" spans="1:11" ht="14.5" x14ac:dyDescent="0.35">
      <c r="A22" s="4" t="s">
        <v>1</v>
      </c>
      <c r="B22" s="7">
        <v>1700000</v>
      </c>
      <c r="C22" s="5">
        <v>550000</v>
      </c>
      <c r="D22" s="5">
        <f>C22+$B$3</f>
        <v>670000</v>
      </c>
      <c r="E22" s="5">
        <f>D22+$B$3</f>
        <v>790000</v>
      </c>
      <c r="F22" s="5">
        <f>E22+$B$4</f>
        <v>870000</v>
      </c>
      <c r="G22" s="5">
        <f t="shared" ref="G22:J22" si="6">F22+$B$4</f>
        <v>950000</v>
      </c>
      <c r="H22" s="5">
        <f t="shared" si="6"/>
        <v>1030000</v>
      </c>
      <c r="I22" s="5">
        <f t="shared" si="6"/>
        <v>1110000</v>
      </c>
      <c r="J22" s="5">
        <f t="shared" si="6"/>
        <v>1190000</v>
      </c>
    </row>
    <row r="23" spans="1:11" ht="14.5" x14ac:dyDescent="0.35">
      <c r="A23" s="4" t="s">
        <v>18</v>
      </c>
      <c r="B23" s="17">
        <v>0.1</v>
      </c>
      <c r="C23" s="6">
        <f>B23+$B16</f>
        <v>0.11</v>
      </c>
      <c r="D23" s="6">
        <f t="shared" ref="D23:J23" si="7">C23+$B16</f>
        <v>0.12</v>
      </c>
      <c r="E23" s="6">
        <f t="shared" si="7"/>
        <v>0.13</v>
      </c>
      <c r="F23" s="6">
        <f t="shared" si="7"/>
        <v>0.14000000000000001</v>
      </c>
      <c r="G23" s="6">
        <f t="shared" si="7"/>
        <v>0.15000000000000002</v>
      </c>
      <c r="H23" s="6">
        <f t="shared" si="7"/>
        <v>0.16000000000000003</v>
      </c>
      <c r="I23" s="6">
        <f t="shared" si="7"/>
        <v>0.17000000000000004</v>
      </c>
      <c r="J23" s="6">
        <f t="shared" si="7"/>
        <v>0.18000000000000005</v>
      </c>
    </row>
    <row r="24" spans="1:11" x14ac:dyDescent="0.5">
      <c r="A24" s="13" t="s">
        <v>19</v>
      </c>
      <c r="B24" s="7">
        <v>450</v>
      </c>
      <c r="C24" s="5">
        <f>B24*(1+$B$17)</f>
        <v>445.5</v>
      </c>
      <c r="D24" s="5">
        <f t="shared" ref="D24:J24" si="8">C24*(1+$B$17)</f>
        <v>441.04500000000002</v>
      </c>
      <c r="E24" s="5">
        <f t="shared" si="8"/>
        <v>436.63454999999999</v>
      </c>
      <c r="F24" s="5">
        <f t="shared" si="8"/>
        <v>432.26820449999997</v>
      </c>
      <c r="G24" s="5">
        <f t="shared" si="8"/>
        <v>427.94552245499995</v>
      </c>
      <c r="H24" s="5">
        <f t="shared" si="8"/>
        <v>423.66606723044993</v>
      </c>
      <c r="I24" s="5">
        <f t="shared" si="8"/>
        <v>419.42940655814544</v>
      </c>
      <c r="J24" s="5">
        <f t="shared" si="8"/>
        <v>415.23511249256399</v>
      </c>
    </row>
    <row r="25" spans="1:11" ht="14.5" x14ac:dyDescent="0.35">
      <c r="A25" s="13" t="s">
        <v>20</v>
      </c>
      <c r="B25" s="19">
        <v>2.5000000000000001E-2</v>
      </c>
      <c r="C25" s="20">
        <f>B25+$B$18</f>
        <v>4.4999999999999998E-2</v>
      </c>
      <c r="D25" s="20">
        <f t="shared" ref="D25:J25" si="9">C25+$B$18</f>
        <v>6.5000000000000002E-2</v>
      </c>
      <c r="E25" s="20">
        <f t="shared" si="9"/>
        <v>8.5000000000000006E-2</v>
      </c>
      <c r="F25" s="20">
        <f t="shared" si="9"/>
        <v>0.10500000000000001</v>
      </c>
      <c r="G25" s="20">
        <f t="shared" si="9"/>
        <v>0.125</v>
      </c>
      <c r="H25" s="20">
        <f t="shared" si="9"/>
        <v>0.14499999999999999</v>
      </c>
      <c r="I25" s="20">
        <f t="shared" si="9"/>
        <v>0.16499999999999998</v>
      </c>
      <c r="J25" s="20">
        <f t="shared" si="9"/>
        <v>0.18499999999999997</v>
      </c>
    </row>
    <row r="26" spans="1:11" x14ac:dyDescent="0.5">
      <c r="A26" s="13" t="s">
        <v>21</v>
      </c>
      <c r="B26" s="7">
        <v>1200</v>
      </c>
      <c r="C26" s="7">
        <f>B26*(1+$B$19)</f>
        <v>1170</v>
      </c>
      <c r="D26" s="7">
        <f t="shared" ref="D26:J26" si="10">C26*(1+$B$19)</f>
        <v>1140.75</v>
      </c>
      <c r="E26" s="7">
        <f t="shared" si="10"/>
        <v>1112.23125</v>
      </c>
      <c r="F26" s="7">
        <f t="shared" si="10"/>
        <v>1084.4254687499999</v>
      </c>
      <c r="G26" s="7">
        <f t="shared" si="10"/>
        <v>1057.3148320312498</v>
      </c>
      <c r="H26" s="7">
        <f t="shared" si="10"/>
        <v>1030.8819612304685</v>
      </c>
      <c r="I26" s="7">
        <f t="shared" si="10"/>
        <v>1005.1099121997067</v>
      </c>
      <c r="J26" s="7">
        <f t="shared" si="10"/>
        <v>979.982164394714</v>
      </c>
    </row>
    <row r="27" spans="1:11" ht="14.5" x14ac:dyDescent="0.35">
      <c r="A27" s="13" t="s">
        <v>14</v>
      </c>
      <c r="B27" s="7">
        <f>B22*(B23+B25)</f>
        <v>212500</v>
      </c>
      <c r="C27" s="7">
        <f t="shared" ref="C27:J27" si="11">C22*(C23+C25)</f>
        <v>85250</v>
      </c>
      <c r="D27" s="7">
        <f t="shared" si="11"/>
        <v>123950</v>
      </c>
      <c r="E27" s="7">
        <f t="shared" si="11"/>
        <v>169850.00000000003</v>
      </c>
      <c r="F27" s="7">
        <f t="shared" si="11"/>
        <v>213150.00000000003</v>
      </c>
      <c r="G27" s="7">
        <f t="shared" si="11"/>
        <v>261250.00000000003</v>
      </c>
      <c r="H27" s="7">
        <f t="shared" si="11"/>
        <v>314150.00000000006</v>
      </c>
      <c r="I27" s="7">
        <f t="shared" si="11"/>
        <v>371850</v>
      </c>
      <c r="J27" s="7">
        <f t="shared" si="11"/>
        <v>434350</v>
      </c>
    </row>
    <row r="28" spans="1:11" x14ac:dyDescent="0.5">
      <c r="A28" s="13" t="s">
        <v>15</v>
      </c>
      <c r="B28" s="21">
        <f>B27</f>
        <v>212500</v>
      </c>
      <c r="C28" s="22">
        <f>B28+C27</f>
        <v>297750</v>
      </c>
      <c r="D28" s="22">
        <f t="shared" ref="D28:J28" si="12">C28+D27</f>
        <v>421700</v>
      </c>
      <c r="E28" s="22">
        <f t="shared" si="12"/>
        <v>591550</v>
      </c>
      <c r="F28" s="22">
        <f t="shared" si="12"/>
        <v>804700</v>
      </c>
      <c r="G28" s="22">
        <f t="shared" si="12"/>
        <v>1065950</v>
      </c>
      <c r="H28" s="22">
        <f t="shared" si="12"/>
        <v>1380100</v>
      </c>
      <c r="I28" s="22">
        <f t="shared" si="12"/>
        <v>1751950</v>
      </c>
      <c r="J28" s="22">
        <f t="shared" si="12"/>
        <v>2186300</v>
      </c>
      <c r="K28" t="s">
        <v>8</v>
      </c>
    </row>
    <row r="29" spans="1:11" x14ac:dyDescent="0.5">
      <c r="A29" s="4" t="s">
        <v>9</v>
      </c>
      <c r="B29" s="18"/>
      <c r="C29" s="9"/>
      <c r="D29" s="10">
        <f>D22*D23*D24+D22*D25*D26</f>
        <v>85139680.5</v>
      </c>
      <c r="E29" s="10">
        <f t="shared" ref="E29:J29" si="13">E22*E23*E24+E22*E25*E26</f>
        <v>119528696.7225</v>
      </c>
      <c r="F29" s="10">
        <f t="shared" si="13"/>
        <v>151712533.87841251</v>
      </c>
      <c r="G29" s="10">
        <f t="shared" si="13"/>
        <v>186538373.25354841</v>
      </c>
      <c r="H29" s="10">
        <f t="shared" si="13"/>
        <v>223782388.7893486</v>
      </c>
      <c r="I29" s="10">
        <f t="shared" si="13"/>
        <v>263232209.43689832</v>
      </c>
      <c r="J29" s="10">
        <f t="shared" si="13"/>
        <v>304686434.58740348</v>
      </c>
      <c r="K29" s="3">
        <f>SUM(D29:J29)</f>
        <v>1334620317.1681113</v>
      </c>
    </row>
    <row r="32" spans="1:11" ht="14.5" x14ac:dyDescent="0.35">
      <c r="A32" t="s">
        <v>27</v>
      </c>
      <c r="B32" s="26">
        <v>1.4999999999999999E-2</v>
      </c>
    </row>
    <row r="33" spans="1:10" ht="14.5" x14ac:dyDescent="0.35">
      <c r="A33" t="s">
        <v>28</v>
      </c>
      <c r="B33" s="26">
        <v>-0.02</v>
      </c>
    </row>
    <row r="35" spans="1:10" ht="14.5" x14ac:dyDescent="0.35">
      <c r="A35" s="12" t="s">
        <v>17</v>
      </c>
      <c r="B35" s="11" t="s">
        <v>3</v>
      </c>
      <c r="C35" s="11">
        <v>2018</v>
      </c>
      <c r="D35" s="11">
        <v>2019</v>
      </c>
      <c r="E35" s="11">
        <v>2020</v>
      </c>
      <c r="F35" s="11">
        <v>2021</v>
      </c>
      <c r="G35" s="11">
        <v>2022</v>
      </c>
      <c r="H35" s="11">
        <v>2023</v>
      </c>
      <c r="I35" s="11">
        <v>2024</v>
      </c>
      <c r="J35" s="11">
        <v>2025</v>
      </c>
    </row>
    <row r="36" spans="1:10" ht="14.5" x14ac:dyDescent="0.35">
      <c r="A36" s="4" t="s">
        <v>1</v>
      </c>
      <c r="B36" s="5">
        <v>1700000</v>
      </c>
      <c r="C36" s="5">
        <v>550000</v>
      </c>
      <c r="D36" s="5">
        <f>C36+$B$3</f>
        <v>670000</v>
      </c>
      <c r="E36" s="5">
        <f>D36+$B$3</f>
        <v>790000</v>
      </c>
      <c r="F36" s="5">
        <f>E36+$B$4</f>
        <v>870000</v>
      </c>
      <c r="G36" s="5">
        <f t="shared" ref="G36:J36" si="14">F36+$B$4</f>
        <v>950000</v>
      </c>
      <c r="H36" s="5">
        <f t="shared" si="14"/>
        <v>1030000</v>
      </c>
      <c r="I36" s="5">
        <f t="shared" si="14"/>
        <v>1110000</v>
      </c>
      <c r="J36" s="5">
        <f t="shared" si="14"/>
        <v>1190000</v>
      </c>
    </row>
    <row r="37" spans="1:10" ht="14.5" x14ac:dyDescent="0.35">
      <c r="A37" s="13" t="s">
        <v>22</v>
      </c>
      <c r="B37" s="23">
        <v>0.02</v>
      </c>
      <c r="C37" s="23">
        <f>B37+$B$32</f>
        <v>3.5000000000000003E-2</v>
      </c>
      <c r="D37" s="23">
        <f t="shared" ref="D37:J37" si="15">C37+$B$32</f>
        <v>0.05</v>
      </c>
      <c r="E37" s="23">
        <f t="shared" si="15"/>
        <v>6.5000000000000002E-2</v>
      </c>
      <c r="F37" s="23">
        <f t="shared" si="15"/>
        <v>0.08</v>
      </c>
      <c r="G37" s="23">
        <f t="shared" si="15"/>
        <v>9.5000000000000001E-2</v>
      </c>
      <c r="H37" s="23">
        <f t="shared" si="15"/>
        <v>0.11</v>
      </c>
      <c r="I37" s="23">
        <f t="shared" si="15"/>
        <v>0.125</v>
      </c>
      <c r="J37" s="23">
        <f t="shared" si="15"/>
        <v>0.14000000000000001</v>
      </c>
    </row>
    <row r="38" spans="1:10" x14ac:dyDescent="0.5">
      <c r="A38" s="13" t="s">
        <v>13</v>
      </c>
      <c r="B38" s="10">
        <v>1500</v>
      </c>
      <c r="C38" s="10">
        <f>B38*(1+$B$33)</f>
        <v>1470</v>
      </c>
      <c r="D38" s="10">
        <f t="shared" ref="D38:J38" si="16">C38*(1+$B$33)</f>
        <v>1440.6</v>
      </c>
      <c r="E38" s="10">
        <f t="shared" si="16"/>
        <v>1411.7879999999998</v>
      </c>
      <c r="F38" s="10">
        <f t="shared" si="16"/>
        <v>1383.5522399999998</v>
      </c>
      <c r="G38" s="10">
        <f t="shared" si="16"/>
        <v>1355.8811951999996</v>
      </c>
      <c r="H38" s="10">
        <f t="shared" si="16"/>
        <v>1328.7635712959996</v>
      </c>
      <c r="I38" s="10">
        <f t="shared" si="16"/>
        <v>1302.1882998700796</v>
      </c>
      <c r="J38" s="10">
        <f t="shared" si="16"/>
        <v>1276.144533872678</v>
      </c>
    </row>
    <row r="39" spans="1:10" ht="14.5" x14ac:dyDescent="0.35">
      <c r="A39" s="13" t="s">
        <v>14</v>
      </c>
      <c r="B39" s="22">
        <f>B36*B37</f>
        <v>34000</v>
      </c>
      <c r="C39" s="22">
        <f t="shared" ref="C39:J39" si="17">C36*C37</f>
        <v>19250.000000000004</v>
      </c>
      <c r="D39" s="22">
        <f t="shared" si="17"/>
        <v>33500</v>
      </c>
      <c r="E39" s="22">
        <f t="shared" si="17"/>
        <v>51350</v>
      </c>
      <c r="F39" s="22">
        <f t="shared" si="17"/>
        <v>69600</v>
      </c>
      <c r="G39" s="22">
        <f t="shared" si="17"/>
        <v>90250</v>
      </c>
      <c r="H39" s="22">
        <f t="shared" si="17"/>
        <v>113300</v>
      </c>
      <c r="I39" s="22">
        <f t="shared" si="17"/>
        <v>138750</v>
      </c>
      <c r="J39" s="22">
        <f t="shared" si="17"/>
        <v>166600.00000000003</v>
      </c>
    </row>
    <row r="40" spans="1:10" ht="14.5" x14ac:dyDescent="0.35">
      <c r="A40" s="13" t="s">
        <v>15</v>
      </c>
      <c r="B40" s="22">
        <f>B39</f>
        <v>34000</v>
      </c>
      <c r="C40" s="22">
        <f>B40+C39</f>
        <v>53250</v>
      </c>
      <c r="D40" s="22">
        <f t="shared" ref="D40:J40" si="18">C40+D39</f>
        <v>86750</v>
      </c>
      <c r="E40" s="22">
        <f t="shared" si="18"/>
        <v>138100</v>
      </c>
      <c r="F40" s="22">
        <f t="shared" si="18"/>
        <v>207700</v>
      </c>
      <c r="G40" s="22">
        <f t="shared" si="18"/>
        <v>297950</v>
      </c>
      <c r="H40" s="22">
        <f t="shared" si="18"/>
        <v>411250</v>
      </c>
      <c r="I40" s="22">
        <f t="shared" si="18"/>
        <v>550000</v>
      </c>
      <c r="J40" s="22">
        <f t="shared" si="18"/>
        <v>716600</v>
      </c>
    </row>
    <row r="41" spans="1:10" x14ac:dyDescent="0.5">
      <c r="A41" s="4" t="s">
        <v>9</v>
      </c>
      <c r="B41" s="9"/>
      <c r="C41" s="9"/>
      <c r="D41" s="10">
        <f>D36*D37*D38</f>
        <v>48260100</v>
      </c>
      <c r="E41" s="10">
        <f t="shared" ref="E41:J41" si="19">E36*E37*E38</f>
        <v>72495313.799999982</v>
      </c>
      <c r="F41" s="10">
        <f t="shared" si="19"/>
        <v>96295235.903999984</v>
      </c>
      <c r="G41" s="10">
        <f t="shared" si="19"/>
        <v>122368277.86679997</v>
      </c>
      <c r="H41" s="10">
        <f t="shared" si="19"/>
        <v>150548912.62783676</v>
      </c>
      <c r="I41" s="10">
        <f t="shared" si="19"/>
        <v>180678626.60697356</v>
      </c>
      <c r="J41" s="10">
        <f t="shared" si="19"/>
        <v>212605679.3431882</v>
      </c>
    </row>
    <row r="44" spans="1:10" x14ac:dyDescent="0.5">
      <c r="A44" s="12" t="s">
        <v>30</v>
      </c>
      <c r="B44" s="11">
        <v>2019</v>
      </c>
      <c r="C44" s="11">
        <v>2020</v>
      </c>
      <c r="D44" s="11">
        <v>2021</v>
      </c>
      <c r="E44" s="11">
        <v>2022</v>
      </c>
      <c r="F44" s="11">
        <v>2023</v>
      </c>
      <c r="G44" s="11">
        <v>2024</v>
      </c>
      <c r="H44" s="11">
        <v>2025</v>
      </c>
      <c r="I44" s="11" t="s">
        <v>29</v>
      </c>
    </row>
    <row r="45" spans="1:10" ht="14.5" x14ac:dyDescent="0.35">
      <c r="A45" s="4" t="s">
        <v>11</v>
      </c>
      <c r="B45" s="5">
        <f>D13</f>
        <v>254600000</v>
      </c>
      <c r="C45" s="5">
        <f t="shared" ref="C45:H45" si="20">E13</f>
        <v>292300000</v>
      </c>
      <c r="D45" s="5">
        <f t="shared" si="20"/>
        <v>317550000</v>
      </c>
      <c r="E45" s="5">
        <f t="shared" si="20"/>
        <v>346750000</v>
      </c>
      <c r="F45" s="5">
        <f t="shared" si="20"/>
        <v>375950000</v>
      </c>
      <c r="G45" s="5">
        <f t="shared" si="20"/>
        <v>405150000</v>
      </c>
      <c r="H45" s="5">
        <f t="shared" si="20"/>
        <v>434350000</v>
      </c>
      <c r="I45" s="5">
        <f>SUM(B45:H45)</f>
        <v>2426650000</v>
      </c>
    </row>
    <row r="46" spans="1:10" ht="14.5" x14ac:dyDescent="0.35">
      <c r="A46" s="13" t="s">
        <v>12</v>
      </c>
      <c r="B46" s="22">
        <f>D29</f>
        <v>85139680.5</v>
      </c>
      <c r="C46" s="22">
        <f t="shared" ref="C46:H46" si="21">E29</f>
        <v>119528696.7225</v>
      </c>
      <c r="D46" s="22">
        <f t="shared" si="21"/>
        <v>151712533.87841251</v>
      </c>
      <c r="E46" s="22">
        <f t="shared" si="21"/>
        <v>186538373.25354841</v>
      </c>
      <c r="F46" s="22">
        <f t="shared" si="21"/>
        <v>223782388.7893486</v>
      </c>
      <c r="G46" s="22">
        <f t="shared" si="21"/>
        <v>263232209.43689832</v>
      </c>
      <c r="H46" s="22">
        <f t="shared" si="21"/>
        <v>304686434.58740348</v>
      </c>
      <c r="I46" s="5">
        <f t="shared" ref="I46:I47" si="22">SUM(B46:H46)</f>
        <v>1334620317.1681113</v>
      </c>
    </row>
    <row r="47" spans="1:10" ht="14.5" x14ac:dyDescent="0.35">
      <c r="A47" s="13" t="s">
        <v>17</v>
      </c>
      <c r="B47" s="10">
        <f>D41</f>
        <v>48260100</v>
      </c>
      <c r="C47" s="10">
        <f t="shared" ref="C47:H47" si="23">E41</f>
        <v>72495313.799999982</v>
      </c>
      <c r="D47" s="10">
        <f t="shared" si="23"/>
        <v>96295235.903999984</v>
      </c>
      <c r="E47" s="10">
        <f t="shared" si="23"/>
        <v>122368277.86679997</v>
      </c>
      <c r="F47" s="10">
        <f t="shared" si="23"/>
        <v>150548912.62783676</v>
      </c>
      <c r="G47" s="10">
        <f t="shared" si="23"/>
        <v>180678626.60697356</v>
      </c>
      <c r="H47" s="10">
        <f t="shared" si="23"/>
        <v>212605679.3431882</v>
      </c>
      <c r="I47" s="5">
        <f t="shared" si="22"/>
        <v>883252146.14879847</v>
      </c>
    </row>
    <row r="48" spans="1:10" ht="14.5" x14ac:dyDescent="0.35">
      <c r="A48" s="4" t="s">
        <v>29</v>
      </c>
      <c r="B48" s="24">
        <f>SUM(B45:B47)</f>
        <v>387999780.5</v>
      </c>
      <c r="C48" s="24">
        <f t="shared" ref="C48:I48" si="24">SUM(C45:C47)</f>
        <v>484324010.52249992</v>
      </c>
      <c r="D48" s="24">
        <f t="shared" si="24"/>
        <v>565557769.78241253</v>
      </c>
      <c r="E48" s="24">
        <f t="shared" si="24"/>
        <v>655656651.12034833</v>
      </c>
      <c r="F48" s="24">
        <f t="shared" si="24"/>
        <v>750281301.41718531</v>
      </c>
      <c r="G48" s="24">
        <f t="shared" si="24"/>
        <v>849060836.04387188</v>
      </c>
      <c r="H48" s="24">
        <f t="shared" si="24"/>
        <v>951642113.9305917</v>
      </c>
      <c r="I48" s="24">
        <f t="shared" si="24"/>
        <v>4644522463.3169098</v>
      </c>
    </row>
    <row r="51" spans="1:9" ht="14.5" x14ac:dyDescent="0.35">
      <c r="A51" s="12" t="s">
        <v>31</v>
      </c>
      <c r="B51" s="11">
        <v>2019</v>
      </c>
      <c r="C51" s="11">
        <v>2020</v>
      </c>
      <c r="D51" s="11">
        <v>2021</v>
      </c>
      <c r="E51" s="11">
        <v>2022</v>
      </c>
      <c r="F51" s="11">
        <v>2023</v>
      </c>
      <c r="G51" s="11">
        <v>2024</v>
      </c>
      <c r="H51" s="11">
        <v>2025</v>
      </c>
      <c r="I51" s="11" t="s">
        <v>29</v>
      </c>
    </row>
    <row r="52" spans="1:9" x14ac:dyDescent="0.5">
      <c r="A52" s="4" t="s">
        <v>11</v>
      </c>
      <c r="B52" s="5">
        <f>D9</f>
        <v>670000</v>
      </c>
      <c r="C52" s="5">
        <f t="shared" ref="C52:H52" si="25">E9</f>
        <v>790000</v>
      </c>
      <c r="D52" s="5">
        <f t="shared" si="25"/>
        <v>870000</v>
      </c>
      <c r="E52" s="5">
        <f t="shared" si="25"/>
        <v>950000</v>
      </c>
      <c r="F52" s="5">
        <f t="shared" si="25"/>
        <v>1030000</v>
      </c>
      <c r="G52" s="5">
        <f t="shared" si="25"/>
        <v>1110000</v>
      </c>
      <c r="H52" s="5">
        <f t="shared" si="25"/>
        <v>1190000</v>
      </c>
      <c r="I52" s="5">
        <f>SUM(B52:H52)</f>
        <v>6610000</v>
      </c>
    </row>
    <row r="53" spans="1:9" x14ac:dyDescent="0.5">
      <c r="A53" s="13" t="s">
        <v>12</v>
      </c>
      <c r="B53" s="22">
        <f>D27</f>
        <v>123950</v>
      </c>
      <c r="C53" s="22">
        <f t="shared" ref="C53:H53" si="26">E27</f>
        <v>169850.00000000003</v>
      </c>
      <c r="D53" s="22">
        <f t="shared" si="26"/>
        <v>213150.00000000003</v>
      </c>
      <c r="E53" s="22">
        <f t="shared" si="26"/>
        <v>261250.00000000003</v>
      </c>
      <c r="F53" s="22">
        <f t="shared" si="26"/>
        <v>314150.00000000006</v>
      </c>
      <c r="G53" s="22">
        <f t="shared" si="26"/>
        <v>371850</v>
      </c>
      <c r="H53" s="22">
        <f t="shared" si="26"/>
        <v>434350</v>
      </c>
      <c r="I53" s="5">
        <f t="shared" ref="I53:I54" si="27">SUM(B53:H53)</f>
        <v>1888550</v>
      </c>
    </row>
    <row r="54" spans="1:9" x14ac:dyDescent="0.5">
      <c r="A54" s="13" t="s">
        <v>17</v>
      </c>
      <c r="B54" s="10">
        <f>D39</f>
        <v>33500</v>
      </c>
      <c r="C54" s="10">
        <f t="shared" ref="C54:H54" si="28">E39</f>
        <v>51350</v>
      </c>
      <c r="D54" s="10">
        <f t="shared" si="28"/>
        <v>69600</v>
      </c>
      <c r="E54" s="10">
        <f t="shared" si="28"/>
        <v>90250</v>
      </c>
      <c r="F54" s="10">
        <f t="shared" si="28"/>
        <v>113300</v>
      </c>
      <c r="G54" s="10">
        <f t="shared" si="28"/>
        <v>138750</v>
      </c>
      <c r="H54" s="10">
        <f t="shared" si="28"/>
        <v>166600.00000000003</v>
      </c>
      <c r="I54" s="5">
        <f t="shared" si="27"/>
        <v>663350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opLeftCell="A40" workbookViewId="0">
      <selection activeCell="D18" sqref="D18"/>
    </sheetView>
  </sheetViews>
  <sheetFormatPr defaultRowHeight="14.35" x14ac:dyDescent="0.5"/>
  <cols>
    <col min="1" max="1" width="30.29296875" bestFit="1" customWidth="1"/>
    <col min="2" max="3" width="13.703125" bestFit="1" customWidth="1"/>
    <col min="4" max="4" width="16.17578125" bestFit="1" customWidth="1"/>
    <col min="5" max="5" width="13.703125" bestFit="1" customWidth="1"/>
    <col min="6" max="9" width="15.29296875" bestFit="1" customWidth="1"/>
    <col min="10" max="10" width="13.703125" bestFit="1" customWidth="1"/>
    <col min="11" max="11" width="15.29296875" bestFit="1" customWidth="1"/>
  </cols>
  <sheetData>
    <row r="2" spans="1:11" ht="14.5" x14ac:dyDescent="0.35">
      <c r="A2" t="s">
        <v>0</v>
      </c>
      <c r="B2" s="1">
        <v>11000000</v>
      </c>
    </row>
    <row r="3" spans="1:11" ht="14.5" x14ac:dyDescent="0.35">
      <c r="A3" t="s">
        <v>2</v>
      </c>
      <c r="B3" s="2">
        <v>70000</v>
      </c>
      <c r="C3" s="1"/>
    </row>
    <row r="4" spans="1:11" ht="14.5" x14ac:dyDescent="0.35">
      <c r="A4" t="s">
        <v>6</v>
      </c>
      <c r="B4" s="2">
        <v>40000</v>
      </c>
      <c r="C4" s="1"/>
    </row>
    <row r="5" spans="1:11" ht="14.5" x14ac:dyDescent="0.35">
      <c r="A5" t="s">
        <v>5</v>
      </c>
      <c r="B5">
        <v>10</v>
      </c>
      <c r="C5" s="1"/>
    </row>
    <row r="6" spans="1:11" ht="14.5" x14ac:dyDescent="0.35">
      <c r="A6" t="s">
        <v>7</v>
      </c>
      <c r="B6">
        <v>5</v>
      </c>
      <c r="C6" s="1"/>
    </row>
    <row r="8" spans="1:11" ht="14.5" x14ac:dyDescent="0.35">
      <c r="A8" s="12" t="s">
        <v>11</v>
      </c>
      <c r="B8" s="11" t="s">
        <v>3</v>
      </c>
      <c r="C8" s="11">
        <v>2018</v>
      </c>
      <c r="D8" s="11">
        <v>2019</v>
      </c>
      <c r="E8" s="11">
        <v>2020</v>
      </c>
      <c r="F8" s="11">
        <v>2021</v>
      </c>
      <c r="G8" s="11">
        <v>2022</v>
      </c>
      <c r="H8" s="11">
        <v>2023</v>
      </c>
      <c r="I8" s="11">
        <v>2024</v>
      </c>
      <c r="J8" s="11">
        <v>2025</v>
      </c>
    </row>
    <row r="9" spans="1:11" ht="14.5" x14ac:dyDescent="0.35">
      <c r="A9" s="4" t="s">
        <v>1</v>
      </c>
      <c r="B9" s="5">
        <v>1700000</v>
      </c>
      <c r="C9" s="5">
        <v>550000</v>
      </c>
      <c r="D9" s="5">
        <f>C9+$B$3</f>
        <v>620000</v>
      </c>
      <c r="E9" s="5">
        <f>D9+$B$3</f>
        <v>690000</v>
      </c>
      <c r="F9" s="5">
        <f>E9+$B$4</f>
        <v>730000</v>
      </c>
      <c r="G9" s="5">
        <f t="shared" ref="G9:J9" si="0">F9+$B$4</f>
        <v>770000</v>
      </c>
      <c r="H9" s="5">
        <f t="shared" si="0"/>
        <v>810000</v>
      </c>
      <c r="I9" s="5">
        <f t="shared" si="0"/>
        <v>850000</v>
      </c>
      <c r="J9" s="5">
        <f t="shared" si="0"/>
        <v>890000</v>
      </c>
    </row>
    <row r="10" spans="1:11" ht="14.5" x14ac:dyDescent="0.35">
      <c r="A10" s="4" t="s">
        <v>16</v>
      </c>
      <c r="B10" s="5">
        <f>B9</f>
        <v>1700000</v>
      </c>
      <c r="C10" s="5">
        <f>C9+B10</f>
        <v>2250000</v>
      </c>
      <c r="D10" s="5">
        <f t="shared" ref="D10:J10" si="1">D9+C10</f>
        <v>2870000</v>
      </c>
      <c r="E10" s="5">
        <f t="shared" si="1"/>
        <v>3560000</v>
      </c>
      <c r="F10" s="5">
        <f t="shared" si="1"/>
        <v>4290000</v>
      </c>
      <c r="G10" s="5">
        <f t="shared" si="1"/>
        <v>5060000</v>
      </c>
      <c r="H10" s="5">
        <f t="shared" si="1"/>
        <v>5870000</v>
      </c>
      <c r="I10" s="5">
        <f t="shared" si="1"/>
        <v>6720000</v>
      </c>
      <c r="J10" s="5">
        <f t="shared" si="1"/>
        <v>7610000</v>
      </c>
    </row>
    <row r="11" spans="1:11" ht="14.5" x14ac:dyDescent="0.35">
      <c r="A11" s="4" t="s">
        <v>4</v>
      </c>
      <c r="B11" s="6">
        <f>B10/$B$2</f>
        <v>0.15454545454545454</v>
      </c>
      <c r="C11" s="6">
        <f t="shared" ref="C11:J11" si="2">C10/$B$2</f>
        <v>0.20454545454545456</v>
      </c>
      <c r="D11" s="6">
        <f t="shared" si="2"/>
        <v>0.26090909090909092</v>
      </c>
      <c r="E11" s="6">
        <f t="shared" si="2"/>
        <v>0.32363636363636361</v>
      </c>
      <c r="F11" s="6">
        <f t="shared" si="2"/>
        <v>0.39</v>
      </c>
      <c r="G11" s="6">
        <f t="shared" si="2"/>
        <v>0.46</v>
      </c>
      <c r="H11" s="6">
        <f t="shared" si="2"/>
        <v>0.53363636363636369</v>
      </c>
      <c r="I11" s="6">
        <f t="shared" si="2"/>
        <v>0.61090909090909096</v>
      </c>
      <c r="J11" s="6">
        <f t="shared" si="2"/>
        <v>0.69181818181818178</v>
      </c>
    </row>
    <row r="12" spans="1:11" x14ac:dyDescent="0.5">
      <c r="A12" s="4" t="s">
        <v>10</v>
      </c>
      <c r="B12" s="7">
        <v>400</v>
      </c>
      <c r="C12" s="8">
        <f>B12-$B$5</f>
        <v>390</v>
      </c>
      <c r="D12" s="8">
        <f t="shared" ref="D12:E12" si="3">C12-$B$5</f>
        <v>380</v>
      </c>
      <c r="E12" s="8">
        <f t="shared" si="3"/>
        <v>370</v>
      </c>
      <c r="F12" s="8">
        <f>E12-B6</f>
        <v>365</v>
      </c>
      <c r="G12" s="8">
        <f t="shared" ref="G12:J12" si="4">F12-C6</f>
        <v>365</v>
      </c>
      <c r="H12" s="8">
        <f t="shared" si="4"/>
        <v>365</v>
      </c>
      <c r="I12" s="8">
        <f t="shared" si="4"/>
        <v>365</v>
      </c>
      <c r="J12" s="8">
        <f t="shared" si="4"/>
        <v>365</v>
      </c>
      <c r="K12" t="s">
        <v>8</v>
      </c>
    </row>
    <row r="13" spans="1:11" x14ac:dyDescent="0.5">
      <c r="A13" s="4" t="s">
        <v>9</v>
      </c>
      <c r="B13" s="9"/>
      <c r="C13" s="9"/>
      <c r="D13" s="10">
        <f>D9*D12</f>
        <v>235600000</v>
      </c>
      <c r="E13" s="10">
        <f t="shared" ref="E13:J13" si="5">E9*E12</f>
        <v>255300000</v>
      </c>
      <c r="F13" s="10">
        <f t="shared" si="5"/>
        <v>266450000</v>
      </c>
      <c r="G13" s="10">
        <f t="shared" si="5"/>
        <v>281050000</v>
      </c>
      <c r="H13" s="10">
        <f t="shared" si="5"/>
        <v>295650000</v>
      </c>
      <c r="I13" s="10">
        <f t="shared" si="5"/>
        <v>310250000</v>
      </c>
      <c r="J13" s="10">
        <f t="shared" si="5"/>
        <v>324850000</v>
      </c>
      <c r="K13" s="3">
        <f>SUM(D13:J13)</f>
        <v>1969150000</v>
      </c>
    </row>
    <row r="14" spans="1:11" ht="14.5" x14ac:dyDescent="0.3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3"/>
    </row>
    <row r="16" spans="1:11" ht="14.5" x14ac:dyDescent="0.35">
      <c r="A16" t="s">
        <v>23</v>
      </c>
      <c r="B16" s="27">
        <v>5.0000000000000001E-3</v>
      </c>
    </row>
    <row r="17" spans="1:11" ht="14.5" x14ac:dyDescent="0.35">
      <c r="A17" t="s">
        <v>24</v>
      </c>
      <c r="B17" s="26">
        <v>-0.01</v>
      </c>
    </row>
    <row r="18" spans="1:11" ht="14.5" x14ac:dyDescent="0.35">
      <c r="A18" t="s">
        <v>25</v>
      </c>
      <c r="B18" s="27">
        <v>0.01</v>
      </c>
    </row>
    <row r="19" spans="1:11" ht="14.5" x14ac:dyDescent="0.35">
      <c r="A19" t="s">
        <v>26</v>
      </c>
      <c r="B19" s="26">
        <v>-2.5000000000000001E-2</v>
      </c>
    </row>
    <row r="21" spans="1:11" ht="14.5" x14ac:dyDescent="0.35">
      <c r="A21" s="12" t="s">
        <v>12</v>
      </c>
      <c r="B21" s="11" t="s">
        <v>3</v>
      </c>
      <c r="C21" s="11">
        <v>2018</v>
      </c>
      <c r="D21" s="11">
        <v>2019</v>
      </c>
      <c r="E21" s="11">
        <v>2020</v>
      </c>
      <c r="F21" s="11">
        <v>2021</v>
      </c>
      <c r="G21" s="11">
        <v>2022</v>
      </c>
      <c r="H21" s="11">
        <v>2023</v>
      </c>
      <c r="I21" s="11">
        <v>2024</v>
      </c>
      <c r="J21" s="11">
        <v>2025</v>
      </c>
    </row>
    <row r="22" spans="1:11" ht="14.5" x14ac:dyDescent="0.35">
      <c r="A22" s="4" t="s">
        <v>1</v>
      </c>
      <c r="B22" s="7">
        <v>1700000</v>
      </c>
      <c r="C22" s="5">
        <v>550000</v>
      </c>
      <c r="D22" s="5">
        <f>C22+$B$3</f>
        <v>620000</v>
      </c>
      <c r="E22" s="5">
        <f>D22+$B$3</f>
        <v>690000</v>
      </c>
      <c r="F22" s="5">
        <f>E22+$B$4</f>
        <v>730000</v>
      </c>
      <c r="G22" s="5">
        <f t="shared" ref="G22:J22" si="6">F22+$B$4</f>
        <v>770000</v>
      </c>
      <c r="H22" s="5">
        <f t="shared" si="6"/>
        <v>810000</v>
      </c>
      <c r="I22" s="5">
        <f t="shared" si="6"/>
        <v>850000</v>
      </c>
      <c r="J22" s="5">
        <f t="shared" si="6"/>
        <v>890000</v>
      </c>
    </row>
    <row r="23" spans="1:11" ht="14.5" x14ac:dyDescent="0.35">
      <c r="A23" s="4" t="s">
        <v>18</v>
      </c>
      <c r="B23" s="17">
        <v>0.1</v>
      </c>
      <c r="C23" s="6">
        <f>B23+$B16</f>
        <v>0.10500000000000001</v>
      </c>
      <c r="D23" s="6">
        <f t="shared" ref="D23:J23" si="7">C23+$B16</f>
        <v>0.11000000000000001</v>
      </c>
      <c r="E23" s="6">
        <f t="shared" si="7"/>
        <v>0.11500000000000002</v>
      </c>
      <c r="F23" s="6">
        <f t="shared" si="7"/>
        <v>0.12000000000000002</v>
      </c>
      <c r="G23" s="6">
        <f t="shared" si="7"/>
        <v>0.12500000000000003</v>
      </c>
      <c r="H23" s="6">
        <f t="shared" si="7"/>
        <v>0.13000000000000003</v>
      </c>
      <c r="I23" s="6">
        <f t="shared" si="7"/>
        <v>0.13500000000000004</v>
      </c>
      <c r="J23" s="6">
        <f t="shared" si="7"/>
        <v>0.14000000000000004</v>
      </c>
    </row>
    <row r="24" spans="1:11" x14ac:dyDescent="0.5">
      <c r="A24" s="13" t="s">
        <v>19</v>
      </c>
      <c r="B24" s="7">
        <v>450</v>
      </c>
      <c r="C24" s="5">
        <f>B24*(1+$B$17)</f>
        <v>445.5</v>
      </c>
      <c r="D24" s="5">
        <f t="shared" ref="D24:J24" si="8">C24*(1+$B$17)</f>
        <v>441.04500000000002</v>
      </c>
      <c r="E24" s="5">
        <f t="shared" si="8"/>
        <v>436.63454999999999</v>
      </c>
      <c r="F24" s="5">
        <f t="shared" si="8"/>
        <v>432.26820449999997</v>
      </c>
      <c r="G24" s="5">
        <f t="shared" si="8"/>
        <v>427.94552245499995</v>
      </c>
      <c r="H24" s="5">
        <f t="shared" si="8"/>
        <v>423.66606723044993</v>
      </c>
      <c r="I24" s="5">
        <f t="shared" si="8"/>
        <v>419.42940655814544</v>
      </c>
      <c r="J24" s="5">
        <f t="shared" si="8"/>
        <v>415.23511249256399</v>
      </c>
    </row>
    <row r="25" spans="1:11" ht="14.5" x14ac:dyDescent="0.35">
      <c r="A25" s="13" t="s">
        <v>20</v>
      </c>
      <c r="B25" s="19">
        <v>2.5000000000000001E-2</v>
      </c>
      <c r="C25" s="20">
        <f>B25+$B$18</f>
        <v>3.5000000000000003E-2</v>
      </c>
      <c r="D25" s="20">
        <f t="shared" ref="D25:J25" si="9">C25+$B$18</f>
        <v>4.5000000000000005E-2</v>
      </c>
      <c r="E25" s="20">
        <f t="shared" si="9"/>
        <v>5.5000000000000007E-2</v>
      </c>
      <c r="F25" s="20">
        <f t="shared" si="9"/>
        <v>6.5000000000000002E-2</v>
      </c>
      <c r="G25" s="20">
        <f t="shared" si="9"/>
        <v>7.4999999999999997E-2</v>
      </c>
      <c r="H25" s="20">
        <f t="shared" si="9"/>
        <v>8.4999999999999992E-2</v>
      </c>
      <c r="I25" s="20">
        <f t="shared" si="9"/>
        <v>9.4999999999999987E-2</v>
      </c>
      <c r="J25" s="20">
        <f t="shared" si="9"/>
        <v>0.10499999999999998</v>
      </c>
    </row>
    <row r="26" spans="1:11" x14ac:dyDescent="0.5">
      <c r="A26" s="13" t="s">
        <v>21</v>
      </c>
      <c r="B26" s="7">
        <v>1200</v>
      </c>
      <c r="C26" s="7">
        <f>B26*(1+$B$19)</f>
        <v>1170</v>
      </c>
      <c r="D26" s="7">
        <f t="shared" ref="D26:J26" si="10">C26*(1+$B$19)</f>
        <v>1140.75</v>
      </c>
      <c r="E26" s="7">
        <f t="shared" si="10"/>
        <v>1112.23125</v>
      </c>
      <c r="F26" s="7">
        <f t="shared" si="10"/>
        <v>1084.4254687499999</v>
      </c>
      <c r="G26" s="7">
        <f t="shared" si="10"/>
        <v>1057.3148320312498</v>
      </c>
      <c r="H26" s="7">
        <f t="shared" si="10"/>
        <v>1030.8819612304685</v>
      </c>
      <c r="I26" s="7">
        <f t="shared" si="10"/>
        <v>1005.1099121997067</v>
      </c>
      <c r="J26" s="7">
        <f t="shared" si="10"/>
        <v>979.982164394714</v>
      </c>
    </row>
    <row r="27" spans="1:11" ht="14.5" x14ac:dyDescent="0.35">
      <c r="A27" s="13" t="s">
        <v>14</v>
      </c>
      <c r="B27" s="7">
        <f>B22*(B23+B25)</f>
        <v>212500</v>
      </c>
      <c r="C27" s="7">
        <f t="shared" ref="C27:J27" si="11">C22*(C23+C25)</f>
        <v>77000.000000000015</v>
      </c>
      <c r="D27" s="7">
        <f t="shared" si="11"/>
        <v>96100.000000000015</v>
      </c>
      <c r="E27" s="7">
        <f t="shared" si="11"/>
        <v>117300.00000000003</v>
      </c>
      <c r="F27" s="7">
        <f t="shared" si="11"/>
        <v>135050.00000000003</v>
      </c>
      <c r="G27" s="7">
        <f t="shared" si="11"/>
        <v>154000</v>
      </c>
      <c r="H27" s="7">
        <f t="shared" si="11"/>
        <v>174150.00000000003</v>
      </c>
      <c r="I27" s="7">
        <f t="shared" si="11"/>
        <v>195500.00000000003</v>
      </c>
      <c r="J27" s="7">
        <f t="shared" si="11"/>
        <v>218050.00000000003</v>
      </c>
    </row>
    <row r="28" spans="1:11" x14ac:dyDescent="0.5">
      <c r="A28" s="13" t="s">
        <v>15</v>
      </c>
      <c r="B28" s="21">
        <f>B27</f>
        <v>212500</v>
      </c>
      <c r="C28" s="22">
        <f>B28+C27</f>
        <v>289500</v>
      </c>
      <c r="D28" s="22">
        <f t="shared" ref="D28:J28" si="12">C28+D27</f>
        <v>385600</v>
      </c>
      <c r="E28" s="22">
        <f t="shared" si="12"/>
        <v>502900</v>
      </c>
      <c r="F28" s="22">
        <f t="shared" si="12"/>
        <v>637950</v>
      </c>
      <c r="G28" s="22">
        <f t="shared" si="12"/>
        <v>791950</v>
      </c>
      <c r="H28" s="22">
        <f t="shared" si="12"/>
        <v>966100</v>
      </c>
      <c r="I28" s="22">
        <f t="shared" si="12"/>
        <v>1161600</v>
      </c>
      <c r="J28" s="22">
        <f t="shared" si="12"/>
        <v>1379650</v>
      </c>
      <c r="K28" t="s">
        <v>8</v>
      </c>
    </row>
    <row r="29" spans="1:11" x14ac:dyDescent="0.5">
      <c r="A29" s="4" t="s">
        <v>9</v>
      </c>
      <c r="B29" s="18"/>
      <c r="C29" s="9"/>
      <c r="D29" s="10">
        <f>D22*D23*D24+D22*D25*D26</f>
        <v>61906194.000000015</v>
      </c>
      <c r="E29" s="10">
        <f t="shared" ref="E29:J29" si="13">E22*E23*E24+E22*E25*E26</f>
        <v>76856127.480000019</v>
      </c>
      <c r="F29" s="10">
        <f t="shared" si="13"/>
        <v>89322683.206387505</v>
      </c>
      <c r="G29" s="10">
        <f t="shared" si="13"/>
        <v>102249688.08609843</v>
      </c>
      <c r="H29" s="10">
        <f t="shared" si="13"/>
        <v>115588259.91008416</v>
      </c>
      <c r="I29" s="10">
        <f t="shared" si="13"/>
        <v>129292149.81267351</v>
      </c>
      <c r="J29" s="10">
        <f t="shared" si="13"/>
        <v>143317628.2792595</v>
      </c>
      <c r="K29" s="3">
        <f>SUM(D29:J29)</f>
        <v>718532730.77450299</v>
      </c>
    </row>
    <row r="32" spans="1:11" ht="14.5" x14ac:dyDescent="0.35">
      <c r="A32" t="s">
        <v>27</v>
      </c>
      <c r="B32" s="27">
        <v>0.01</v>
      </c>
    </row>
    <row r="33" spans="1:10" ht="14.5" x14ac:dyDescent="0.35">
      <c r="A33" t="s">
        <v>28</v>
      </c>
      <c r="B33" s="26">
        <v>-0.02</v>
      </c>
    </row>
    <row r="35" spans="1:10" ht="14.5" x14ac:dyDescent="0.35">
      <c r="A35" s="12" t="s">
        <v>17</v>
      </c>
      <c r="B35" s="11" t="s">
        <v>3</v>
      </c>
      <c r="C35" s="11">
        <v>2018</v>
      </c>
      <c r="D35" s="11">
        <v>2019</v>
      </c>
      <c r="E35" s="11">
        <v>2020</v>
      </c>
      <c r="F35" s="11">
        <v>2021</v>
      </c>
      <c r="G35" s="11">
        <v>2022</v>
      </c>
      <c r="H35" s="11">
        <v>2023</v>
      </c>
      <c r="I35" s="11">
        <v>2024</v>
      </c>
      <c r="J35" s="11">
        <v>2025</v>
      </c>
    </row>
    <row r="36" spans="1:10" ht="14.5" x14ac:dyDescent="0.35">
      <c r="A36" s="4" t="s">
        <v>1</v>
      </c>
      <c r="B36" s="5">
        <v>1700000</v>
      </c>
      <c r="C36" s="5">
        <v>550000</v>
      </c>
      <c r="D36" s="5">
        <f>C36+$B$3</f>
        <v>620000</v>
      </c>
      <c r="E36" s="5">
        <f>D36+$B$3</f>
        <v>690000</v>
      </c>
      <c r="F36" s="5">
        <f>E36+$B$4</f>
        <v>730000</v>
      </c>
      <c r="G36" s="5">
        <f t="shared" ref="G36:J36" si="14">F36+$B$4</f>
        <v>770000</v>
      </c>
      <c r="H36" s="5">
        <f t="shared" si="14"/>
        <v>810000</v>
      </c>
      <c r="I36" s="5">
        <f t="shared" si="14"/>
        <v>850000</v>
      </c>
      <c r="J36" s="5">
        <f t="shared" si="14"/>
        <v>890000</v>
      </c>
    </row>
    <row r="37" spans="1:10" ht="14.5" x14ac:dyDescent="0.35">
      <c r="A37" s="13" t="s">
        <v>22</v>
      </c>
      <c r="B37" s="23">
        <v>0.02</v>
      </c>
      <c r="C37" s="23">
        <f>B37+$B$32</f>
        <v>0.03</v>
      </c>
      <c r="D37" s="23">
        <f t="shared" ref="D37:J37" si="15">C37+$B$32</f>
        <v>0.04</v>
      </c>
      <c r="E37" s="23">
        <f t="shared" si="15"/>
        <v>0.05</v>
      </c>
      <c r="F37" s="23">
        <f t="shared" si="15"/>
        <v>6.0000000000000005E-2</v>
      </c>
      <c r="G37" s="23">
        <f t="shared" si="15"/>
        <v>7.0000000000000007E-2</v>
      </c>
      <c r="H37" s="23">
        <f t="shared" si="15"/>
        <v>0.08</v>
      </c>
      <c r="I37" s="23">
        <f t="shared" si="15"/>
        <v>0.09</v>
      </c>
      <c r="J37" s="23">
        <f t="shared" si="15"/>
        <v>9.9999999999999992E-2</v>
      </c>
    </row>
    <row r="38" spans="1:10" x14ac:dyDescent="0.5">
      <c r="A38" s="13" t="s">
        <v>13</v>
      </c>
      <c r="B38" s="10">
        <v>1500</v>
      </c>
      <c r="C38" s="10">
        <f>B38*(1+$B$33)</f>
        <v>1470</v>
      </c>
      <c r="D38" s="10">
        <f t="shared" ref="D38:J38" si="16">C38*(1+$B$33)</f>
        <v>1440.6</v>
      </c>
      <c r="E38" s="10">
        <f t="shared" si="16"/>
        <v>1411.7879999999998</v>
      </c>
      <c r="F38" s="10">
        <f t="shared" si="16"/>
        <v>1383.5522399999998</v>
      </c>
      <c r="G38" s="10">
        <f t="shared" si="16"/>
        <v>1355.8811951999996</v>
      </c>
      <c r="H38" s="10">
        <f t="shared" si="16"/>
        <v>1328.7635712959996</v>
      </c>
      <c r="I38" s="10">
        <f t="shared" si="16"/>
        <v>1302.1882998700796</v>
      </c>
      <c r="J38" s="10">
        <f t="shared" si="16"/>
        <v>1276.144533872678</v>
      </c>
    </row>
    <row r="39" spans="1:10" ht="14.5" x14ac:dyDescent="0.35">
      <c r="A39" s="13" t="s">
        <v>14</v>
      </c>
      <c r="B39" s="22">
        <f>B36*B37</f>
        <v>34000</v>
      </c>
      <c r="C39" s="22">
        <f t="shared" ref="C39:J39" si="17">C36*C37</f>
        <v>16500</v>
      </c>
      <c r="D39" s="22">
        <f t="shared" si="17"/>
        <v>24800</v>
      </c>
      <c r="E39" s="22">
        <f t="shared" si="17"/>
        <v>34500</v>
      </c>
      <c r="F39" s="22">
        <f t="shared" si="17"/>
        <v>43800</v>
      </c>
      <c r="G39" s="22">
        <f t="shared" si="17"/>
        <v>53900.000000000007</v>
      </c>
      <c r="H39" s="22">
        <f t="shared" si="17"/>
        <v>64800</v>
      </c>
      <c r="I39" s="22">
        <f t="shared" si="17"/>
        <v>76500</v>
      </c>
      <c r="J39" s="22">
        <f t="shared" si="17"/>
        <v>88999.999999999985</v>
      </c>
    </row>
    <row r="40" spans="1:10" ht="14.5" x14ac:dyDescent="0.35">
      <c r="A40" s="13" t="s">
        <v>15</v>
      </c>
      <c r="B40" s="22">
        <f>B39</f>
        <v>34000</v>
      </c>
      <c r="C40" s="22">
        <f>B40+C39</f>
        <v>50500</v>
      </c>
      <c r="D40" s="22">
        <f t="shared" ref="D40:J40" si="18">C40+D39</f>
        <v>75300</v>
      </c>
      <c r="E40" s="22">
        <f t="shared" si="18"/>
        <v>109800</v>
      </c>
      <c r="F40" s="22">
        <f t="shared" si="18"/>
        <v>153600</v>
      </c>
      <c r="G40" s="22">
        <f t="shared" si="18"/>
        <v>207500</v>
      </c>
      <c r="H40" s="22">
        <f t="shared" si="18"/>
        <v>272300</v>
      </c>
      <c r="I40" s="22">
        <f t="shared" si="18"/>
        <v>348800</v>
      </c>
      <c r="J40" s="22">
        <f t="shared" si="18"/>
        <v>437800</v>
      </c>
    </row>
    <row r="41" spans="1:10" x14ac:dyDescent="0.5">
      <c r="A41" s="4" t="s">
        <v>9</v>
      </c>
      <c r="B41" s="9"/>
      <c r="C41" s="9"/>
      <c r="D41" s="10">
        <f>D36*D37*D38</f>
        <v>35726880</v>
      </c>
      <c r="E41" s="10">
        <f t="shared" ref="E41:J41" si="19">E36*E37*E38</f>
        <v>48706685.999999993</v>
      </c>
      <c r="F41" s="10">
        <f t="shared" si="19"/>
        <v>60599588.111999989</v>
      </c>
      <c r="G41" s="10">
        <f t="shared" si="19"/>
        <v>73081996.421279997</v>
      </c>
      <c r="H41" s="10">
        <f t="shared" si="19"/>
        <v>86103879.419980764</v>
      </c>
      <c r="I41" s="10">
        <f t="shared" si="19"/>
        <v>99617404.940061092</v>
      </c>
      <c r="J41" s="10">
        <f t="shared" si="19"/>
        <v>113576863.51466833</v>
      </c>
    </row>
    <row r="44" spans="1:10" x14ac:dyDescent="0.5">
      <c r="A44" s="12" t="s">
        <v>30</v>
      </c>
      <c r="B44" s="11">
        <v>2019</v>
      </c>
      <c r="C44" s="11">
        <v>2020</v>
      </c>
      <c r="D44" s="11">
        <v>2021</v>
      </c>
      <c r="E44" s="11">
        <v>2022</v>
      </c>
      <c r="F44" s="11">
        <v>2023</v>
      </c>
      <c r="G44" s="11">
        <v>2024</v>
      </c>
      <c r="H44" s="11">
        <v>2025</v>
      </c>
      <c r="I44" s="11" t="s">
        <v>29</v>
      </c>
    </row>
    <row r="45" spans="1:10" ht="14.5" x14ac:dyDescent="0.35">
      <c r="A45" s="4" t="s">
        <v>11</v>
      </c>
      <c r="B45" s="5">
        <f>D13</f>
        <v>235600000</v>
      </c>
      <c r="C45" s="5">
        <f t="shared" ref="C45:H45" si="20">E13</f>
        <v>255300000</v>
      </c>
      <c r="D45" s="5">
        <f t="shared" si="20"/>
        <v>266450000</v>
      </c>
      <c r="E45" s="5">
        <f t="shared" si="20"/>
        <v>281050000</v>
      </c>
      <c r="F45" s="5">
        <f t="shared" si="20"/>
        <v>295650000</v>
      </c>
      <c r="G45" s="5">
        <f t="shared" si="20"/>
        <v>310250000</v>
      </c>
      <c r="H45" s="5">
        <f t="shared" si="20"/>
        <v>324850000</v>
      </c>
      <c r="I45" s="5">
        <f>SUM(B45:H45)</f>
        <v>1969150000</v>
      </c>
    </row>
    <row r="46" spans="1:10" ht="14.5" x14ac:dyDescent="0.35">
      <c r="A46" s="13" t="s">
        <v>12</v>
      </c>
      <c r="B46" s="22">
        <f>D29</f>
        <v>61906194.000000015</v>
      </c>
      <c r="C46" s="22">
        <f t="shared" ref="C46:H46" si="21">E29</f>
        <v>76856127.480000019</v>
      </c>
      <c r="D46" s="22">
        <f t="shared" si="21"/>
        <v>89322683.206387505</v>
      </c>
      <c r="E46" s="22">
        <f t="shared" si="21"/>
        <v>102249688.08609843</v>
      </c>
      <c r="F46" s="22">
        <f t="shared" si="21"/>
        <v>115588259.91008416</v>
      </c>
      <c r="G46" s="22">
        <f t="shared" si="21"/>
        <v>129292149.81267351</v>
      </c>
      <c r="H46" s="22">
        <f t="shared" si="21"/>
        <v>143317628.2792595</v>
      </c>
      <c r="I46" s="5">
        <f t="shared" ref="I46:I47" si="22">SUM(B46:H46)</f>
        <v>718532730.77450299</v>
      </c>
    </row>
    <row r="47" spans="1:10" ht="14.5" x14ac:dyDescent="0.35">
      <c r="A47" s="13" t="s">
        <v>17</v>
      </c>
      <c r="B47" s="10">
        <f>D41</f>
        <v>35726880</v>
      </c>
      <c r="C47" s="10">
        <f t="shared" ref="C47:H47" si="23">E41</f>
        <v>48706685.999999993</v>
      </c>
      <c r="D47" s="10">
        <f t="shared" si="23"/>
        <v>60599588.111999989</v>
      </c>
      <c r="E47" s="10">
        <f t="shared" si="23"/>
        <v>73081996.421279997</v>
      </c>
      <c r="F47" s="10">
        <f t="shared" si="23"/>
        <v>86103879.419980764</v>
      </c>
      <c r="G47" s="10">
        <f t="shared" si="23"/>
        <v>99617404.940061092</v>
      </c>
      <c r="H47" s="10">
        <f t="shared" si="23"/>
        <v>113576863.51466833</v>
      </c>
      <c r="I47" s="5">
        <f t="shared" si="22"/>
        <v>517413298.40799022</v>
      </c>
    </row>
    <row r="48" spans="1:10" ht="14.5" x14ac:dyDescent="0.35">
      <c r="A48" s="4" t="s">
        <v>29</v>
      </c>
      <c r="B48" s="24">
        <f>SUM(B45:B47)</f>
        <v>333233074</v>
      </c>
      <c r="C48" s="24">
        <f t="shared" ref="C48:I48" si="24">SUM(C45:C47)</f>
        <v>380862813.48000002</v>
      </c>
      <c r="D48" s="24">
        <f t="shared" si="24"/>
        <v>416372271.31838751</v>
      </c>
      <c r="E48" s="24">
        <f t="shared" si="24"/>
        <v>456381684.50737846</v>
      </c>
      <c r="F48" s="24">
        <f t="shared" si="24"/>
        <v>497342139.33006489</v>
      </c>
      <c r="G48" s="24">
        <f t="shared" si="24"/>
        <v>539159554.75273466</v>
      </c>
      <c r="H48" s="24">
        <f t="shared" si="24"/>
        <v>581744491.79392779</v>
      </c>
      <c r="I48" s="24">
        <f t="shared" si="24"/>
        <v>3205096029.1824932</v>
      </c>
    </row>
    <row r="51" spans="1:9" ht="14.5" x14ac:dyDescent="0.35">
      <c r="A51" s="12" t="s">
        <v>31</v>
      </c>
      <c r="B51" s="11">
        <v>2019</v>
      </c>
      <c r="C51" s="11">
        <v>2020</v>
      </c>
      <c r="D51" s="11">
        <v>2021</v>
      </c>
      <c r="E51" s="11">
        <v>2022</v>
      </c>
      <c r="F51" s="11">
        <v>2023</v>
      </c>
      <c r="G51" s="11">
        <v>2024</v>
      </c>
      <c r="H51" s="11">
        <v>2025</v>
      </c>
      <c r="I51" s="11" t="s">
        <v>29</v>
      </c>
    </row>
    <row r="52" spans="1:9" ht="14.5" x14ac:dyDescent="0.35">
      <c r="A52" s="4" t="s">
        <v>11</v>
      </c>
      <c r="B52" s="5">
        <f>D9</f>
        <v>620000</v>
      </c>
      <c r="C52" s="5">
        <f t="shared" ref="C52:H52" si="25">E9</f>
        <v>690000</v>
      </c>
      <c r="D52" s="5">
        <f t="shared" si="25"/>
        <v>730000</v>
      </c>
      <c r="E52" s="5">
        <f t="shared" si="25"/>
        <v>770000</v>
      </c>
      <c r="F52" s="5">
        <f t="shared" si="25"/>
        <v>810000</v>
      </c>
      <c r="G52" s="5">
        <f t="shared" si="25"/>
        <v>850000</v>
      </c>
      <c r="H52" s="5">
        <f t="shared" si="25"/>
        <v>890000</v>
      </c>
      <c r="I52" s="5">
        <f>SUM(B52:H52)</f>
        <v>5360000</v>
      </c>
    </row>
    <row r="53" spans="1:9" ht="14.5" x14ac:dyDescent="0.35">
      <c r="A53" s="13" t="s">
        <v>12</v>
      </c>
      <c r="B53" s="22">
        <f>D27</f>
        <v>96100.000000000015</v>
      </c>
      <c r="C53" s="22">
        <f t="shared" ref="C53:H53" si="26">E27</f>
        <v>117300.00000000003</v>
      </c>
      <c r="D53" s="22">
        <f t="shared" si="26"/>
        <v>135050.00000000003</v>
      </c>
      <c r="E53" s="22">
        <f t="shared" si="26"/>
        <v>154000</v>
      </c>
      <c r="F53" s="22">
        <f t="shared" si="26"/>
        <v>174150.00000000003</v>
      </c>
      <c r="G53" s="22">
        <f t="shared" si="26"/>
        <v>195500.00000000003</v>
      </c>
      <c r="H53" s="22">
        <f t="shared" si="26"/>
        <v>218050.00000000003</v>
      </c>
      <c r="I53" s="5">
        <f t="shared" ref="I53:I54" si="27">SUM(B53:H53)</f>
        <v>1090150.0000000002</v>
      </c>
    </row>
    <row r="54" spans="1:9" ht="14.5" x14ac:dyDescent="0.35">
      <c r="A54" s="13" t="s">
        <v>17</v>
      </c>
      <c r="B54" s="10">
        <f>D39</f>
        <v>24800</v>
      </c>
      <c r="C54" s="10">
        <f t="shared" ref="C54:H54" si="28">E39</f>
        <v>34500</v>
      </c>
      <c r="D54" s="10">
        <f t="shared" si="28"/>
        <v>43800</v>
      </c>
      <c r="E54" s="10">
        <f t="shared" si="28"/>
        <v>53900.000000000007</v>
      </c>
      <c r="F54" s="10">
        <f t="shared" si="28"/>
        <v>64800</v>
      </c>
      <c r="G54" s="10">
        <f t="shared" si="28"/>
        <v>76500</v>
      </c>
      <c r="H54" s="10">
        <f t="shared" si="28"/>
        <v>88999.999999999985</v>
      </c>
      <c r="I54" s="5">
        <f t="shared" si="27"/>
        <v>387300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Inerziale</vt:lpstr>
      <vt:lpstr>Ottimistico</vt:lpstr>
      <vt:lpstr>Pessimistico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Osea</cp:lastModifiedBy>
  <dcterms:created xsi:type="dcterms:W3CDTF">2018-09-06T09:10:48Z</dcterms:created>
  <dcterms:modified xsi:type="dcterms:W3CDTF">2018-10-03T10:11:44Z</dcterms:modified>
</cp:coreProperties>
</file>